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LARISA\2025\SENAT\04. APRILIE\Regulamente aprobate S 28.04.2025\Regulament State de functii, S 28.04.2025, Ed. V\"/>
    </mc:Choice>
  </mc:AlternateContent>
  <bookViews>
    <workbookView xWindow="0" yWindow="25800" windowWidth="28800" windowHeight="12420"/>
  </bookViews>
  <sheets>
    <sheet name="Subdiviziunea 1" sheetId="6"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7" i="6" l="1"/>
  <c r="F77" i="6"/>
  <c r="H74" i="6"/>
  <c r="F74" i="6"/>
  <c r="H71" i="6"/>
  <c r="F71" i="6"/>
  <c r="F78" i="6" l="1"/>
  <c r="F75" i="6"/>
  <c r="F72" i="6"/>
  <c r="C46" i="6"/>
  <c r="AC33" i="6"/>
  <c r="X33" i="6"/>
  <c r="N33" i="6"/>
  <c r="I33" i="6"/>
  <c r="AG32" i="6"/>
  <c r="AG33" i="6" s="1"/>
  <c r="AF32" i="6"/>
  <c r="AF33" i="6" s="1"/>
  <c r="AE32" i="6"/>
  <c r="AE33" i="6" s="1"/>
  <c r="AD32" i="6"/>
  <c r="AD33" i="6" s="1"/>
  <c r="AC32" i="6"/>
  <c r="AB32" i="6"/>
  <c r="AB33" i="6" s="1"/>
  <c r="AA32" i="6"/>
  <c r="AA33" i="6" s="1"/>
  <c r="Z32" i="6"/>
  <c r="Z33" i="6" s="1"/>
  <c r="Y32" i="6"/>
  <c r="Y33" i="6" s="1"/>
  <c r="X32" i="6"/>
  <c r="R32" i="6"/>
  <c r="R33" i="6" s="1"/>
  <c r="Q32" i="6"/>
  <c r="Q33" i="6" s="1"/>
  <c r="P32" i="6"/>
  <c r="P33" i="6" s="1"/>
  <c r="O32" i="6"/>
  <c r="O33" i="6" s="1"/>
  <c r="N32" i="6"/>
  <c r="M32" i="6"/>
  <c r="M33" i="6" s="1"/>
  <c r="L32" i="6"/>
  <c r="L33" i="6" s="1"/>
  <c r="K32" i="6"/>
  <c r="K33" i="6" s="1"/>
  <c r="J32" i="6"/>
  <c r="J33" i="6" s="1"/>
  <c r="I32" i="6"/>
  <c r="C55" i="6" l="1"/>
  <c r="D55" i="6" s="1"/>
  <c r="C53" i="6"/>
  <c r="D53" i="6" s="1"/>
  <c r="C54" i="6"/>
  <c r="D54" i="6" s="1"/>
  <c r="C52" i="6"/>
  <c r="D52" i="6" s="1"/>
  <c r="C51" i="6"/>
  <c r="D51" i="6" s="1"/>
  <c r="C50" i="6"/>
  <c r="D50" i="6" s="1"/>
  <c r="C49" i="6"/>
  <c r="D49" i="6" s="1"/>
  <c r="C48" i="6"/>
  <c r="D48" i="6" s="1"/>
  <c r="C47" i="6"/>
  <c r="D47" i="6" s="1"/>
  <c r="D46" i="6"/>
  <c r="L26" i="6"/>
  <c r="L27" i="6" s="1"/>
  <c r="L14" i="6"/>
  <c r="L15" i="6" s="1"/>
  <c r="D56" i="6" l="1"/>
  <c r="C56" i="6"/>
  <c r="AC42" i="6"/>
  <c r="X42" i="6"/>
  <c r="AC39" i="6"/>
  <c r="X39" i="6"/>
  <c r="AC36" i="6"/>
  <c r="X36" i="6"/>
  <c r="AC30" i="6"/>
  <c r="X30" i="6"/>
  <c r="AC27" i="6"/>
  <c r="X27" i="6"/>
  <c r="AC24" i="6"/>
  <c r="X24" i="6"/>
  <c r="AC21" i="6"/>
  <c r="X21" i="6"/>
  <c r="AC18" i="6"/>
  <c r="X18" i="6"/>
  <c r="AC15" i="6"/>
  <c r="X15" i="6"/>
  <c r="N42" i="6"/>
  <c r="I42" i="6"/>
  <c r="N39" i="6"/>
  <c r="I39" i="6"/>
  <c r="N36" i="6"/>
  <c r="I36" i="6"/>
  <c r="N30" i="6"/>
  <c r="I30" i="6"/>
  <c r="N27" i="6"/>
  <c r="I27" i="6"/>
  <c r="N24" i="6"/>
  <c r="I24" i="6"/>
  <c r="N21" i="6"/>
  <c r="I21" i="6"/>
  <c r="N18" i="6"/>
  <c r="I18" i="6"/>
  <c r="I15" i="6"/>
  <c r="N15" i="6"/>
  <c r="AC41" i="6" l="1"/>
  <c r="AC38" i="6"/>
  <c r="AC35" i="6"/>
  <c r="AC26" i="6"/>
  <c r="AC23" i="6"/>
  <c r="AC20" i="6"/>
  <c r="AC17" i="6"/>
  <c r="AC14" i="6"/>
  <c r="AC29" i="6"/>
  <c r="N14" i="6"/>
  <c r="N17" i="6"/>
  <c r="N20" i="6"/>
  <c r="N23" i="6"/>
  <c r="N26" i="6"/>
  <c r="N41" i="6"/>
  <c r="N38" i="6"/>
  <c r="N35" i="6"/>
  <c r="N29" i="6"/>
  <c r="AF41" i="6"/>
  <c r="AF42" i="6" s="1"/>
  <c r="AF38" i="6"/>
  <c r="AF39" i="6" s="1"/>
  <c r="AF35" i="6"/>
  <c r="AF36" i="6" s="1"/>
  <c r="AF29" i="6"/>
  <c r="AF30" i="6" s="1"/>
  <c r="AF26" i="6"/>
  <c r="AF27" i="6" s="1"/>
  <c r="AF23" i="6"/>
  <c r="AF24" i="6" s="1"/>
  <c r="AF20" i="6"/>
  <c r="AF21" i="6" s="1"/>
  <c r="AF17" i="6"/>
  <c r="AF18" i="6" s="1"/>
  <c r="AF14" i="6"/>
  <c r="Q41" i="6"/>
  <c r="Q42" i="6" s="1"/>
  <c r="Q38" i="6"/>
  <c r="Q39" i="6" s="1"/>
  <c r="Q35" i="6"/>
  <c r="Q36" i="6" s="1"/>
  <c r="Q29" i="6"/>
  <c r="Q30" i="6" s="1"/>
  <c r="Q26" i="6"/>
  <c r="Q27" i="6" s="1"/>
  <c r="Q23" i="6"/>
  <c r="Q24" i="6" s="1"/>
  <c r="Q20" i="6"/>
  <c r="Q21" i="6" s="1"/>
  <c r="Q17" i="6"/>
  <c r="Q18" i="6" s="1"/>
  <c r="Q14" i="6"/>
  <c r="R14" i="6"/>
  <c r="AG38" i="6"/>
  <c r="AG39" i="6" s="1"/>
  <c r="AE38" i="6"/>
  <c r="AE39" i="6" s="1"/>
  <c r="AD38" i="6"/>
  <c r="AD39" i="6" s="1"/>
  <c r="AB38" i="6"/>
  <c r="AB39" i="6" s="1"/>
  <c r="AA38" i="6"/>
  <c r="AA39" i="6" s="1"/>
  <c r="Z38" i="6"/>
  <c r="Z39" i="6" s="1"/>
  <c r="Y38" i="6"/>
  <c r="Y39" i="6" s="1"/>
  <c r="X38" i="6"/>
  <c r="R38" i="6"/>
  <c r="R39" i="6" s="1"/>
  <c r="P38" i="6"/>
  <c r="P39" i="6" s="1"/>
  <c r="O38" i="6"/>
  <c r="O39" i="6" s="1"/>
  <c r="M38" i="6"/>
  <c r="M39" i="6" s="1"/>
  <c r="L38" i="6"/>
  <c r="L39" i="6" s="1"/>
  <c r="K38" i="6"/>
  <c r="K39" i="6" s="1"/>
  <c r="J38" i="6"/>
  <c r="J39" i="6" s="1"/>
  <c r="I38" i="6"/>
  <c r="AG35" i="6"/>
  <c r="AG36" i="6" s="1"/>
  <c r="AE35" i="6"/>
  <c r="AE36" i="6" s="1"/>
  <c r="AD35" i="6"/>
  <c r="AD36" i="6" s="1"/>
  <c r="AB35" i="6"/>
  <c r="AB36" i="6" s="1"/>
  <c r="AA35" i="6"/>
  <c r="AA36" i="6" s="1"/>
  <c r="Z35" i="6"/>
  <c r="Z36" i="6" s="1"/>
  <c r="Y35" i="6"/>
  <c r="Y36" i="6" s="1"/>
  <c r="X35" i="6"/>
  <c r="R35" i="6"/>
  <c r="R36" i="6" s="1"/>
  <c r="P35" i="6"/>
  <c r="P36" i="6" s="1"/>
  <c r="O35" i="6"/>
  <c r="O36" i="6" s="1"/>
  <c r="M35" i="6"/>
  <c r="M36" i="6" s="1"/>
  <c r="L35" i="6"/>
  <c r="L36" i="6" s="1"/>
  <c r="K35" i="6"/>
  <c r="K36" i="6" s="1"/>
  <c r="J35" i="6"/>
  <c r="J36" i="6" s="1"/>
  <c r="I35" i="6"/>
  <c r="AG41" i="6"/>
  <c r="AG42" i="6" s="1"/>
  <c r="AE41" i="6"/>
  <c r="AE42" i="6" s="1"/>
  <c r="AD41" i="6"/>
  <c r="AD42" i="6" s="1"/>
  <c r="AB41" i="6"/>
  <c r="AB42" i="6" s="1"/>
  <c r="AA41" i="6"/>
  <c r="AA42" i="6" s="1"/>
  <c r="Z41" i="6"/>
  <c r="Z42" i="6" s="1"/>
  <c r="Y41" i="6"/>
  <c r="Y42" i="6" s="1"/>
  <c r="X41" i="6"/>
  <c r="R41" i="6"/>
  <c r="R42" i="6" s="1"/>
  <c r="P41" i="6"/>
  <c r="P42" i="6" s="1"/>
  <c r="O41" i="6"/>
  <c r="O42" i="6" s="1"/>
  <c r="M41" i="6"/>
  <c r="M42" i="6" s="1"/>
  <c r="L41" i="6"/>
  <c r="L42" i="6" s="1"/>
  <c r="K41" i="6"/>
  <c r="K42" i="6" s="1"/>
  <c r="J41" i="6"/>
  <c r="J42" i="6" s="1"/>
  <c r="I41" i="6"/>
  <c r="AG29" i="6"/>
  <c r="AG30" i="6" s="1"/>
  <c r="AE29" i="6"/>
  <c r="AE30" i="6" s="1"/>
  <c r="AD29" i="6"/>
  <c r="AD30" i="6" s="1"/>
  <c r="AB29" i="6"/>
  <c r="AB30" i="6" s="1"/>
  <c r="AA29" i="6"/>
  <c r="AA30" i="6" s="1"/>
  <c r="Z29" i="6"/>
  <c r="Z30" i="6" s="1"/>
  <c r="Y29" i="6"/>
  <c r="Y30" i="6" s="1"/>
  <c r="X29" i="6"/>
  <c r="R29" i="6"/>
  <c r="R30" i="6" s="1"/>
  <c r="P29" i="6"/>
  <c r="P30" i="6" s="1"/>
  <c r="O29" i="6"/>
  <c r="O30" i="6" s="1"/>
  <c r="M29" i="6"/>
  <c r="M30" i="6" s="1"/>
  <c r="L29" i="6"/>
  <c r="L30" i="6" s="1"/>
  <c r="K29" i="6"/>
  <c r="K30" i="6" s="1"/>
  <c r="J29" i="6"/>
  <c r="J30" i="6" s="1"/>
  <c r="I29" i="6"/>
  <c r="AG26" i="6"/>
  <c r="AG27" i="6" s="1"/>
  <c r="AE26" i="6"/>
  <c r="AE27" i="6" s="1"/>
  <c r="AD26" i="6"/>
  <c r="AD27" i="6" s="1"/>
  <c r="AB26" i="6"/>
  <c r="AB27" i="6" s="1"/>
  <c r="AA26" i="6"/>
  <c r="AA27" i="6" s="1"/>
  <c r="Z26" i="6"/>
  <c r="Z27" i="6" s="1"/>
  <c r="Y26" i="6"/>
  <c r="Y27" i="6" s="1"/>
  <c r="X26" i="6"/>
  <c r="R26" i="6"/>
  <c r="R27" i="6" s="1"/>
  <c r="P26" i="6"/>
  <c r="P27" i="6" s="1"/>
  <c r="O26" i="6"/>
  <c r="O27" i="6" s="1"/>
  <c r="M26" i="6"/>
  <c r="M27" i="6" s="1"/>
  <c r="K26" i="6"/>
  <c r="K27" i="6" s="1"/>
  <c r="J26" i="6"/>
  <c r="J27" i="6" s="1"/>
  <c r="I26" i="6"/>
  <c r="AG23" i="6"/>
  <c r="AG24" i="6" s="1"/>
  <c r="AE23" i="6"/>
  <c r="AE24" i="6" s="1"/>
  <c r="AD23" i="6"/>
  <c r="AD24" i="6" s="1"/>
  <c r="AB23" i="6"/>
  <c r="AB24" i="6" s="1"/>
  <c r="AA23" i="6"/>
  <c r="AA24" i="6" s="1"/>
  <c r="Z23" i="6"/>
  <c r="Z24" i="6" s="1"/>
  <c r="Y23" i="6"/>
  <c r="Y24" i="6" s="1"/>
  <c r="X23" i="6"/>
  <c r="R23" i="6"/>
  <c r="R24" i="6" s="1"/>
  <c r="P23" i="6"/>
  <c r="P24" i="6" s="1"/>
  <c r="O23" i="6"/>
  <c r="O24" i="6" s="1"/>
  <c r="M23" i="6"/>
  <c r="M24" i="6" s="1"/>
  <c r="L23" i="6"/>
  <c r="L24" i="6" s="1"/>
  <c r="K23" i="6"/>
  <c r="K24" i="6" s="1"/>
  <c r="J23" i="6"/>
  <c r="J24" i="6" s="1"/>
  <c r="I23" i="6"/>
  <c r="AG20" i="6"/>
  <c r="AG21" i="6" s="1"/>
  <c r="AE20" i="6"/>
  <c r="AE21" i="6" s="1"/>
  <c r="AD20" i="6"/>
  <c r="AD21" i="6" s="1"/>
  <c r="AB20" i="6"/>
  <c r="AB21" i="6" s="1"/>
  <c r="AA20" i="6"/>
  <c r="AA21" i="6" s="1"/>
  <c r="Z20" i="6"/>
  <c r="Z21" i="6" s="1"/>
  <c r="Y20" i="6"/>
  <c r="Y21" i="6" s="1"/>
  <c r="X20" i="6"/>
  <c r="R20" i="6"/>
  <c r="R21" i="6" s="1"/>
  <c r="P20" i="6"/>
  <c r="P21" i="6" s="1"/>
  <c r="O20" i="6"/>
  <c r="O21" i="6" s="1"/>
  <c r="M20" i="6"/>
  <c r="M21" i="6" s="1"/>
  <c r="L20" i="6"/>
  <c r="L21" i="6" s="1"/>
  <c r="K20" i="6"/>
  <c r="K21" i="6" s="1"/>
  <c r="J20" i="6"/>
  <c r="J21" i="6" s="1"/>
  <c r="I20" i="6"/>
  <c r="AG17" i="6"/>
  <c r="AG18" i="6" s="1"/>
  <c r="AE17" i="6"/>
  <c r="AE18" i="6" s="1"/>
  <c r="AD17" i="6"/>
  <c r="AD18" i="6" s="1"/>
  <c r="AB17" i="6"/>
  <c r="AB18" i="6" s="1"/>
  <c r="AA17" i="6"/>
  <c r="AA18" i="6" s="1"/>
  <c r="Z17" i="6"/>
  <c r="Z18" i="6" s="1"/>
  <c r="Y17" i="6"/>
  <c r="Y18" i="6" s="1"/>
  <c r="X17" i="6"/>
  <c r="R17" i="6"/>
  <c r="R18" i="6" s="1"/>
  <c r="P17" i="6"/>
  <c r="P18" i="6" s="1"/>
  <c r="O17" i="6"/>
  <c r="O18" i="6" s="1"/>
  <c r="M17" i="6"/>
  <c r="M18" i="6" s="1"/>
  <c r="L17" i="6"/>
  <c r="L18" i="6" s="1"/>
  <c r="K17" i="6"/>
  <c r="K18" i="6" s="1"/>
  <c r="J17" i="6"/>
  <c r="J18" i="6" s="1"/>
  <c r="I17" i="6"/>
  <c r="K14" i="6"/>
  <c r="O14" i="6"/>
  <c r="I14" i="6"/>
  <c r="AG14" i="6"/>
  <c r="AE14" i="6"/>
  <c r="AD14" i="6"/>
  <c r="AB14" i="6"/>
  <c r="AA14" i="6"/>
  <c r="AA15" i="6" s="1"/>
  <c r="Z14" i="6"/>
  <c r="Y14" i="6"/>
  <c r="X14" i="6"/>
  <c r="P14" i="6"/>
  <c r="M14" i="6" l="1"/>
  <c r="M15" i="6" s="1"/>
  <c r="J14" i="6"/>
  <c r="J15" i="6" s="1"/>
  <c r="AF15" i="6"/>
  <c r="AG15" i="6"/>
  <c r="AE15" i="6"/>
  <c r="AD15" i="6"/>
  <c r="AB15" i="6"/>
  <c r="Z15" i="6"/>
  <c r="Y15" i="6"/>
  <c r="R15" i="6"/>
  <c r="Q15" i="6"/>
  <c r="P15" i="6"/>
  <c r="O15" i="6"/>
  <c r="K15" i="6"/>
</calcChain>
</file>

<file path=xl/sharedStrings.xml><?xml version="1.0" encoding="utf-8"?>
<sst xmlns="http://schemas.openxmlformats.org/spreadsheetml/2006/main" count="334" uniqueCount="74">
  <si>
    <t>Nr.crt.</t>
  </si>
  <si>
    <t>Total ore:</t>
  </si>
  <si>
    <t>Semestrul I 
(14 săptămâni)</t>
  </si>
  <si>
    <t>Semestrul II 
(14 săptămâni)</t>
  </si>
  <si>
    <t>Nr. serii</t>
  </si>
  <si>
    <t>NOTA DE COMANDĂ</t>
  </si>
  <si>
    <t>pentru întocmirea statului de funcții</t>
  </si>
  <si>
    <t>Număr ore convenționale</t>
  </si>
  <si>
    <r>
      <rPr>
        <b/>
        <sz val="11"/>
        <rFont val="Times New Roman"/>
        <family val="1"/>
      </rPr>
      <t>Tipul disciplinei</t>
    </r>
    <r>
      <rPr>
        <sz val="11"/>
        <rFont val="Times New Roman"/>
        <family val="1"/>
      </rPr>
      <t xml:space="preserve"> 
</t>
    </r>
    <r>
      <rPr>
        <sz val="8"/>
        <rFont val="Times New Roman"/>
        <family val="1"/>
      </rPr>
      <t>(DF-fundamentală, 
DS-de specialitate, 
DC-complementară,
 DD-de domeniu, 
DR-relevantă)</t>
    </r>
  </si>
  <si>
    <r>
      <rPr>
        <b/>
        <sz val="11"/>
        <rFont val="Times New Roman"/>
        <family val="1"/>
      </rPr>
      <t xml:space="preserve">Categoria disciplinei 
</t>
    </r>
    <r>
      <rPr>
        <sz val="9"/>
        <rFont val="Times New Roman"/>
        <family val="1"/>
      </rPr>
      <t>(obligatorie, opțională, facultativă)</t>
    </r>
  </si>
  <si>
    <t>Număr ore fizice</t>
  </si>
  <si>
    <t>L-curs</t>
  </si>
  <si>
    <t>M și D-curs</t>
  </si>
  <si>
    <t>R-curs</t>
  </si>
  <si>
    <t>LS-curs</t>
  </si>
  <si>
    <t>L-practic</t>
  </si>
  <si>
    <t>M și D-practic</t>
  </si>
  <si>
    <t>E-practic</t>
  </si>
  <si>
    <t>LS-practic</t>
  </si>
  <si>
    <t>activități aplicative</t>
  </si>
  <si>
    <t>activități de predare</t>
  </si>
  <si>
    <t xml:space="preserve">Nr. grupe preclinice </t>
  </si>
  <si>
    <t xml:space="preserve">Nr. grupe clinice </t>
  </si>
  <si>
    <t xml:space="preserve">Nr. grupe complementare </t>
  </si>
  <si>
    <t>Mențiuni</t>
  </si>
  <si>
    <t>-</t>
  </si>
  <si>
    <t>Programul de studiu/ Programul de pregătire în rezidențiat</t>
  </si>
  <si>
    <t>Ore de activități de predare la ciclul de studii de masterat:</t>
  </si>
  <si>
    <t>Ore de activități aplicative la ciclul de studii de masterat:</t>
  </si>
  <si>
    <t>Ore de activități de predare la ciclul de studii de doctorat:</t>
  </si>
  <si>
    <t>Ore de activități aplicative la ciclul de studii de doctorat:</t>
  </si>
  <si>
    <t>Ore de activități de predare la programele de pregătire în rezidențiat:</t>
  </si>
  <si>
    <t>Ore fizice</t>
  </si>
  <si>
    <t>Ore convenționale</t>
  </si>
  <si>
    <t>TOTAL ORE CATEDRĂ/CLINICĂ UNIVERSITARĂ</t>
  </si>
  <si>
    <t>Tipul de ore</t>
  </si>
  <si>
    <t>Nr. lucrări îndrumate</t>
  </si>
  <si>
    <t>Facultatea de .....</t>
  </si>
  <si>
    <t>Departamentul ......</t>
  </si>
  <si>
    <t>Catedra/Clinica universitară....</t>
  </si>
  <si>
    <r>
      <rPr>
        <b/>
        <sz val="10"/>
        <rFont val="Times New Roman"/>
        <family val="1"/>
      </rPr>
      <t>Clasa disciplinei</t>
    </r>
    <r>
      <rPr>
        <sz val="10"/>
        <rFont val="Times New Roman"/>
        <family val="1"/>
      </rPr>
      <t xml:space="preserve"> 
(cu stagiu clinic, fără stagiu clinic, complementară)
</t>
    </r>
  </si>
  <si>
    <t>Număr ore / săptămână conform planului de învățământ/curriculumurilor de pregătire în rezidențiat, respectiv conform alocării pe semestre în funcție de disponibilitatea sălilor de curs și de activități aplicative, formațiuni de studii și calculul de conversie în ore convenționale</t>
  </si>
  <si>
    <t>S-practic</t>
  </si>
  <si>
    <t>Corelare cu statul de funcții</t>
  </si>
  <si>
    <t>Coloana 8 în statul de funcții</t>
  </si>
  <si>
    <t>Nu se înscrie în statul de funcții</t>
  </si>
  <si>
    <t>Categoria disicplinelor opționale și facultative este inclusă în denumire</t>
  </si>
  <si>
    <t>Coloana 9 în statul de funcții</t>
  </si>
  <si>
    <t>Coloana 10 în statul de funcții</t>
  </si>
  <si>
    <t>Anul de studiu / de pregătire în rezidențiat</t>
  </si>
  <si>
    <t>Coloana 11 în statul de funcții</t>
  </si>
  <si>
    <t>Coloana 15a în statul de funcții (se înmulțește nr. de ore cu nr. de serii)</t>
  </si>
  <si>
    <t>Coloana 18a în statul de funcții (se înmulțește nr. de ore cu nr. de grupe)</t>
  </si>
  <si>
    <t>Coloana 13 în statul de funcții</t>
  </si>
  <si>
    <t>Coloana 16 în statul de funcții</t>
  </si>
  <si>
    <t>Coloana 15b în statul de funcții (se înmulțește nr. de ore cu nr. de serii)</t>
  </si>
  <si>
    <t>Coloana 18b în statul de funcții (se înmulțește nr. de ore cu nr. de grupe)</t>
  </si>
  <si>
    <t>Ore de activități de predare la ciclurile de studii licență, licență și masterat oferite comasat în limba română:</t>
  </si>
  <si>
    <t>Ore de activități aplicative la ciclurile de studii licență, licență și masterat oferite comasat în limba română:</t>
  </si>
  <si>
    <t>Ore de activități de predare la ciclurile de studii licență, licență și masterat oferite comasat într-o limbă străină:</t>
  </si>
  <si>
    <t>Ore de activități aplicative la ciclurile de studii licență, licență și masterat oferite comasat într-o limbă străină:</t>
  </si>
  <si>
    <t>anul universitar __________________</t>
  </si>
  <si>
    <r>
      <rPr>
        <b/>
        <sz val="10"/>
        <rFont val="Times New Roman"/>
        <family val="1"/>
      </rPr>
      <t xml:space="preserve">Tipul studiilor 
</t>
    </r>
    <r>
      <rPr>
        <sz val="10"/>
        <rFont val="Times New Roman"/>
        <family val="1"/>
      </rPr>
      <t>(</t>
    </r>
    <r>
      <rPr>
        <b/>
        <sz val="10"/>
        <rFont val="Times New Roman"/>
        <family val="1"/>
      </rPr>
      <t>L -</t>
    </r>
    <r>
      <rPr>
        <sz val="10"/>
        <rFont val="Times New Roman"/>
        <family val="1"/>
      </rPr>
      <t xml:space="preserve"> Licență și licență și masterat oferite comasat, 
</t>
    </r>
    <r>
      <rPr>
        <b/>
        <sz val="10"/>
        <rFont val="Times New Roman"/>
        <family val="1"/>
      </rPr>
      <t>M</t>
    </r>
    <r>
      <rPr>
        <sz val="10"/>
        <rFont val="Times New Roman"/>
        <family val="1"/>
      </rPr>
      <t xml:space="preserve"> - Masterat, 
</t>
    </r>
    <r>
      <rPr>
        <b/>
        <sz val="10"/>
        <rFont val="Times New Roman"/>
        <family val="1"/>
      </rPr>
      <t>D</t>
    </r>
    <r>
      <rPr>
        <sz val="10"/>
        <rFont val="Times New Roman"/>
        <family val="1"/>
      </rPr>
      <t xml:space="preserve"> - Doctorat, 
</t>
    </r>
    <r>
      <rPr>
        <b/>
        <sz val="10"/>
        <rFont val="Times New Roman"/>
        <family val="1"/>
      </rPr>
      <t>R</t>
    </r>
    <r>
      <rPr>
        <sz val="10"/>
        <rFont val="Times New Roman"/>
        <family val="1"/>
      </rPr>
      <t xml:space="preserve"> - Rezidențiat, 
</t>
    </r>
    <r>
      <rPr>
        <b/>
        <sz val="10"/>
        <rFont val="Times New Roman"/>
        <family val="1"/>
      </rPr>
      <t>E</t>
    </r>
    <r>
      <rPr>
        <sz val="10"/>
        <rFont val="Times New Roman"/>
        <family val="1"/>
      </rPr>
      <t xml:space="preserve"> - îndrumarea tezelor de doctorat,
 </t>
    </r>
    <r>
      <rPr>
        <b/>
        <sz val="10"/>
        <rFont val="Times New Roman"/>
        <family val="1"/>
      </rPr>
      <t>S</t>
    </r>
    <r>
      <rPr>
        <sz val="10"/>
        <rFont val="Times New Roman"/>
        <family val="1"/>
      </rPr>
      <t xml:space="preserve"> - program de studii de în limbă străină)</t>
    </r>
  </si>
  <si>
    <t>Nr. teze îndrumate</t>
  </si>
  <si>
    <t>Disciplina din planul de învățământ /
Modulul sau stagiul din curricula de pregătire în rezidențiat / 
Activitatea de îndrumare a elaborării tezelor de doctorat</t>
  </si>
  <si>
    <t>aferentă activităților cuprinse în Fișa individuală anuală a postului</t>
  </si>
  <si>
    <t>Activitatea de îndrumare a elaborării tezelor de doctorat</t>
  </si>
  <si>
    <t>Cadrul didactic căruia se alocă</t>
  </si>
  <si>
    <t>Programul de studiu</t>
  </si>
  <si>
    <t>Anul de studiu</t>
  </si>
  <si>
    <t>Numărul de ore care se normează în fișa de post</t>
  </si>
  <si>
    <t>Număr ore / săptămână și număr de lucrări îndrumate</t>
  </si>
  <si>
    <t>Ore de activități aplicative aferente activității de îndrumare a elaborării tezelor de doctorat:</t>
  </si>
  <si>
    <t>Anexa 23, Cod:UMFVBT-REG/DRU/22/2025 - 23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</si>
</sst>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1"/>
      <name val="Times New Roman"/>
      <family val="1"/>
    </font>
    <font>
      <b/>
      <sz val="11"/>
      <name val="Times New Roman"/>
      <family val="1"/>
    </font>
    <font>
      <sz val="11"/>
      <name val="Calibri"/>
      <family val="2"/>
      <scheme val="minor"/>
    </font>
    <font>
      <b/>
      <sz val="14"/>
      <name val="Times New Roman"/>
      <family val="1"/>
    </font>
    <font>
      <b/>
      <sz val="12"/>
      <name val="Times New Roman"/>
      <family val="1"/>
    </font>
    <font>
      <sz val="12"/>
      <name val="Times New Roman"/>
      <family val="1"/>
    </font>
    <font>
      <sz val="10"/>
      <name val="Times New Roman"/>
      <family val="1"/>
    </font>
    <font>
      <sz val="11"/>
      <color theme="1"/>
      <name val="Times New Roman"/>
      <family val="1"/>
    </font>
    <font>
      <sz val="16"/>
      <name val="Times New Roman"/>
      <family val="1"/>
    </font>
    <font>
      <b/>
      <sz val="16"/>
      <name val="Times New Roman"/>
      <family val="1"/>
    </font>
    <font>
      <b/>
      <sz val="22"/>
      <name val="Times New Roman"/>
      <family val="1"/>
    </font>
    <font>
      <sz val="9"/>
      <name val="Times New Roman"/>
      <family val="1"/>
    </font>
    <font>
      <sz val="8"/>
      <name val="Times New Roman"/>
      <family val="1"/>
    </font>
    <font>
      <i/>
      <sz val="10"/>
      <color rgb="FF0070C0"/>
      <name val="Times New Roman"/>
      <family val="1"/>
    </font>
    <font>
      <i/>
      <sz val="10"/>
      <name val="Times New Roman"/>
      <family val="1"/>
    </font>
    <font>
      <b/>
      <sz val="10"/>
      <name val="Times New Roman"/>
      <family val="1"/>
    </font>
    <font>
      <i/>
      <sz val="11"/>
      <name val="Times New Roman"/>
      <family val="1"/>
    </font>
    <font>
      <i/>
      <sz val="8"/>
      <name val="Times New Roman"/>
      <family val="1"/>
    </font>
    <font>
      <b/>
      <sz val="11"/>
      <color theme="0"/>
      <name val="Times New Roman"/>
      <family val="1"/>
    </font>
    <font>
      <b/>
      <sz val="10"/>
      <color theme="0"/>
      <name val="Times New Roman"/>
      <family val="1"/>
    </font>
    <font>
      <b/>
      <sz val="18"/>
      <color theme="1"/>
      <name val="Times New Roman"/>
      <family val="1"/>
    </font>
    <font>
      <b/>
      <sz val="9"/>
      <color theme="0"/>
      <name val="Times New Roman"/>
      <family val="1"/>
    </font>
    <font>
      <b/>
      <sz val="16"/>
      <color theme="1"/>
      <name val="Times New Roman"/>
      <family val="1"/>
    </font>
    <font>
      <b/>
      <sz val="10"/>
      <color rgb="FFFF0000"/>
      <name val="Times New Roman"/>
      <family val="1"/>
    </font>
  </fonts>
  <fills count="16">
    <fill>
      <patternFill patternType="none"/>
    </fill>
    <fill>
      <patternFill patternType="gray125"/>
    </fill>
    <fill>
      <patternFill patternType="solid">
        <fgColor theme="7" tint="0.59999389629810485"/>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them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00B0F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rgb="FFD6BBEB"/>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BA8BDD"/>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s>
  <cellStyleXfs count="1">
    <xf numFmtId="0" fontId="0" fillId="0" borderId="0"/>
  </cellStyleXfs>
  <cellXfs count="134">
    <xf numFmtId="0" fontId="0" fillId="0" borderId="0" xfId="0"/>
    <xf numFmtId="0" fontId="1" fillId="0" borderId="0" xfId="0" applyFont="1" applyAlignment="1">
      <alignment horizontal="center"/>
    </xf>
    <xf numFmtId="0" fontId="1" fillId="0" borderId="0" xfId="0" applyFont="1"/>
    <xf numFmtId="0" fontId="2" fillId="0" borderId="0" xfId="0" applyFont="1"/>
    <xf numFmtId="0" fontId="3" fillId="0" borderId="0" xfId="0" applyFont="1"/>
    <xf numFmtId="0" fontId="4" fillId="0" borderId="0" xfId="0" applyFont="1" applyAlignment="1">
      <alignment horizontal="left"/>
    </xf>
    <xf numFmtId="0" fontId="5" fillId="0" borderId="0" xfId="0" applyFont="1"/>
    <xf numFmtId="0" fontId="5" fillId="0" borderId="0" xfId="0" applyFont="1" applyAlignment="1">
      <alignment horizontal="center"/>
    </xf>
    <xf numFmtId="0" fontId="6" fillId="0" borderId="0" xfId="0" applyFont="1"/>
    <xf numFmtId="0" fontId="4" fillId="0" borderId="0" xfId="0" applyFont="1"/>
    <xf numFmtId="0" fontId="6" fillId="0" borderId="0" xfId="0" applyFont="1" applyBorder="1" applyAlignment="1">
      <alignment horizontal="center" vertical="center"/>
    </xf>
    <xf numFmtId="0" fontId="7" fillId="0" borderId="0" xfId="0" applyFont="1" applyFill="1" applyBorder="1" applyAlignment="1">
      <alignment vertical="center" wrapText="1"/>
    </xf>
    <xf numFmtId="0" fontId="9" fillId="0" borderId="2" xfId="0" applyFont="1" applyFill="1" applyBorder="1" applyAlignment="1">
      <alignment horizontal="center" vertical="center"/>
    </xf>
    <xf numFmtId="0" fontId="10" fillId="0" borderId="2"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0" xfId="0" applyFont="1" applyFill="1" applyBorder="1" applyAlignment="1">
      <alignment vertical="center" wrapText="1"/>
    </xf>
    <xf numFmtId="0" fontId="13" fillId="0" borderId="2" xfId="0" applyFont="1" applyFill="1" applyBorder="1" applyAlignment="1">
      <alignment horizontal="center" vertical="center"/>
    </xf>
    <xf numFmtId="0" fontId="14" fillId="0" borderId="0" xfId="0" applyFont="1" applyFill="1" applyBorder="1" applyAlignment="1">
      <alignment vertical="center" wrapText="1"/>
    </xf>
    <xf numFmtId="0" fontId="9" fillId="0" borderId="1" xfId="0" applyFont="1" applyBorder="1" applyAlignment="1">
      <alignment horizontal="center" vertical="center"/>
    </xf>
    <xf numFmtId="0" fontId="7" fillId="8" borderId="9" xfId="0" applyFont="1" applyFill="1" applyBorder="1" applyAlignment="1">
      <alignment horizontal="center" vertical="center"/>
    </xf>
    <xf numFmtId="0" fontId="7" fillId="8" borderId="12" xfId="0" applyFont="1" applyFill="1" applyBorder="1" applyAlignment="1">
      <alignment horizontal="center" vertical="center"/>
    </xf>
    <xf numFmtId="0" fontId="7" fillId="9" borderId="9" xfId="0" applyFont="1" applyFill="1" applyBorder="1" applyAlignment="1">
      <alignment horizontal="center" vertical="center"/>
    </xf>
    <xf numFmtId="0" fontId="7" fillId="9" borderId="12" xfId="0" applyFont="1" applyFill="1" applyBorder="1" applyAlignment="1">
      <alignment horizontal="center" vertical="center"/>
    </xf>
    <xf numFmtId="0" fontId="7" fillId="9" borderId="21" xfId="0" applyFont="1" applyFill="1" applyBorder="1" applyAlignment="1">
      <alignment horizontal="center" vertical="center"/>
    </xf>
    <xf numFmtId="0" fontId="7" fillId="9" borderId="10" xfId="0" applyFont="1" applyFill="1" applyBorder="1" applyAlignment="1">
      <alignment horizontal="center" vertical="center"/>
    </xf>
    <xf numFmtId="0" fontId="7" fillId="9" borderId="22" xfId="0" applyFont="1" applyFill="1" applyBorder="1" applyAlignment="1">
      <alignment horizontal="center" vertical="center"/>
    </xf>
    <xf numFmtId="0" fontId="7" fillId="9" borderId="13"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7" fillId="10" borderId="9" xfId="0" applyFont="1" applyFill="1" applyBorder="1" applyAlignment="1">
      <alignment horizontal="center" vertical="center"/>
    </xf>
    <xf numFmtId="0" fontId="7" fillId="10" borderId="12" xfId="0" applyFont="1" applyFill="1" applyBorder="1" applyAlignment="1">
      <alignment horizontal="center" vertical="center"/>
    </xf>
    <xf numFmtId="0" fontId="1" fillId="12" borderId="1" xfId="0" applyFont="1" applyFill="1" applyBorder="1" applyAlignment="1">
      <alignment horizontal="center" vertical="center" wrapText="1"/>
    </xf>
    <xf numFmtId="0" fontId="7" fillId="12" borderId="9" xfId="0" applyFont="1" applyFill="1" applyBorder="1" applyAlignment="1">
      <alignment horizontal="center" vertical="center"/>
    </xf>
    <xf numFmtId="0" fontId="7" fillId="12" borderId="12" xfId="0" applyFont="1" applyFill="1" applyBorder="1" applyAlignment="1">
      <alignment horizontal="center" vertical="center"/>
    </xf>
    <xf numFmtId="0" fontId="7" fillId="0" borderId="1" xfId="0" applyFont="1" applyBorder="1" applyAlignment="1">
      <alignment horizontal="center" vertical="center" wrapText="1"/>
    </xf>
    <xf numFmtId="0" fontId="7" fillId="9"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11" borderId="1"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17" fillId="9" borderId="1" xfId="0" applyFont="1" applyFill="1" applyBorder="1" applyAlignment="1">
      <alignment horizontal="center" vertical="center"/>
    </xf>
    <xf numFmtId="0" fontId="17" fillId="9"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11"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7" fillId="11" borderId="23" xfId="0" applyFont="1" applyFill="1" applyBorder="1" applyAlignment="1">
      <alignment horizontal="center" vertical="center"/>
    </xf>
    <xf numFmtId="0" fontId="7" fillId="11" borderId="20" xfId="0" applyFont="1" applyFill="1" applyBorder="1" applyAlignment="1">
      <alignment horizontal="center" vertical="center"/>
    </xf>
    <xf numFmtId="0" fontId="7" fillId="7" borderId="24" xfId="0" applyFont="1" applyFill="1" applyBorder="1" applyAlignment="1">
      <alignment horizontal="center" vertical="center"/>
    </xf>
    <xf numFmtId="0" fontId="7" fillId="7" borderId="25"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9" xfId="0" applyFont="1" applyFill="1" applyBorder="1" applyAlignment="1">
      <alignment horizontal="center" vertical="center"/>
    </xf>
    <xf numFmtId="0" fontId="18" fillId="9" borderId="1" xfId="0" applyFont="1" applyFill="1" applyBorder="1" applyAlignment="1">
      <alignment horizontal="center" vertical="center" wrapText="1"/>
    </xf>
    <xf numFmtId="0" fontId="7" fillId="0" borderId="26" xfId="0" applyFont="1" applyFill="1" applyBorder="1" applyAlignment="1">
      <alignment horizontal="center" vertical="center"/>
    </xf>
    <xf numFmtId="0" fontId="0" fillId="0" borderId="0" xfId="0"/>
    <xf numFmtId="0" fontId="1" fillId="0" borderId="0" xfId="0" applyFont="1"/>
    <xf numFmtId="0" fontId="3" fillId="0" borderId="0" xfId="0" applyFont="1"/>
    <xf numFmtId="0" fontId="19" fillId="3" borderId="31" xfId="0" applyFont="1" applyFill="1" applyBorder="1" applyAlignment="1">
      <alignment horizontal="center"/>
    </xf>
    <xf numFmtId="0" fontId="20" fillId="3" borderId="32" xfId="0" applyFont="1" applyFill="1" applyBorder="1" applyAlignment="1">
      <alignment horizontal="center" vertical="center"/>
    </xf>
    <xf numFmtId="0" fontId="21" fillId="4" borderId="27" xfId="0" applyFont="1" applyFill="1" applyBorder="1" applyAlignment="1">
      <alignment horizontal="center" vertical="center"/>
    </xf>
    <xf numFmtId="0" fontId="8" fillId="2" borderId="4" xfId="0" applyFont="1" applyFill="1" applyBorder="1" applyAlignment="1">
      <alignment vertical="center" wrapText="1"/>
    </xf>
    <xf numFmtId="0" fontId="8" fillId="13" borderId="1" xfId="0" applyFont="1" applyFill="1" applyBorder="1" applyAlignment="1">
      <alignment vertical="center" wrapText="1"/>
    </xf>
    <xf numFmtId="0" fontId="8" fillId="14" borderId="1" xfId="0" applyFont="1" applyFill="1" applyBorder="1" applyAlignment="1">
      <alignment vertical="center" wrapText="1"/>
    </xf>
    <xf numFmtId="0" fontId="8" fillId="9" borderId="1" xfId="0" applyFont="1" applyFill="1" applyBorder="1" applyAlignment="1">
      <alignment vertical="center" wrapText="1"/>
    </xf>
    <xf numFmtId="0" fontId="21" fillId="4" borderId="28" xfId="0" applyFont="1" applyFill="1" applyBorder="1" applyAlignment="1">
      <alignment horizontal="right" vertical="center" wrapText="1"/>
    </xf>
    <xf numFmtId="0" fontId="7" fillId="10" borderId="2" xfId="0" applyFont="1" applyFill="1" applyBorder="1" applyAlignment="1">
      <alignment horizontal="center" vertical="center" wrapText="1"/>
    </xf>
    <xf numFmtId="0" fontId="7" fillId="10" borderId="1" xfId="0" applyFont="1" applyFill="1" applyBorder="1" applyAlignment="1">
      <alignment horizontal="center" vertical="center"/>
    </xf>
    <xf numFmtId="0" fontId="7" fillId="10" borderId="2" xfId="0" applyFont="1" applyFill="1" applyBorder="1" applyAlignment="1">
      <alignment horizontal="center" vertical="center" textRotation="90" wrapText="1"/>
    </xf>
    <xf numFmtId="0" fontId="15" fillId="10" borderId="1" xfId="0" applyFont="1" applyFill="1" applyBorder="1" applyAlignment="1">
      <alignment horizontal="center" vertical="center" wrapText="1"/>
    </xf>
    <xf numFmtId="0" fontId="24" fillId="10" borderId="1" xfId="0" applyFont="1" applyFill="1" applyBorder="1" applyAlignment="1">
      <alignment horizontal="center" vertical="center" wrapText="1"/>
    </xf>
    <xf numFmtId="0" fontId="23" fillId="2" borderId="4" xfId="0" applyFont="1" applyFill="1" applyBorder="1" applyAlignment="1">
      <alignment horizontal="center" vertical="center"/>
    </xf>
    <xf numFmtId="0" fontId="8" fillId="15" borderId="4" xfId="0" applyFont="1" applyFill="1" applyBorder="1" applyAlignment="1">
      <alignment horizontal="left" vertical="center" wrapText="1"/>
    </xf>
    <xf numFmtId="0" fontId="23" fillId="15" borderId="4" xfId="0" applyFont="1" applyFill="1" applyBorder="1" applyAlignment="1">
      <alignment horizontal="center" vertical="center"/>
    </xf>
    <xf numFmtId="0" fontId="23" fillId="13" borderId="1" xfId="0" applyFont="1" applyFill="1" applyBorder="1" applyAlignment="1">
      <alignment horizontal="center" vertical="center"/>
    </xf>
    <xf numFmtId="0" fontId="23" fillId="14" borderId="1" xfId="0" applyFont="1" applyFill="1" applyBorder="1" applyAlignment="1">
      <alignment horizontal="center" vertical="center"/>
    </xf>
    <xf numFmtId="0" fontId="23" fillId="9" borderId="1" xfId="0" applyFont="1" applyFill="1" applyBorder="1" applyAlignment="1">
      <alignment horizontal="center" vertical="center"/>
    </xf>
    <xf numFmtId="0" fontId="8" fillId="0" borderId="1" xfId="0" applyFont="1" applyFill="1" applyBorder="1" applyAlignment="1">
      <alignment vertical="center" wrapText="1"/>
    </xf>
    <xf numFmtId="0" fontId="23" fillId="0" borderId="1" xfId="0" applyFont="1" applyFill="1" applyBorder="1" applyAlignment="1">
      <alignment horizontal="center" vertical="center"/>
    </xf>
    <xf numFmtId="0" fontId="8" fillId="0" borderId="2" xfId="0" applyFont="1" applyFill="1" applyBorder="1" applyAlignment="1">
      <alignment vertical="center" wrapText="1"/>
    </xf>
    <xf numFmtId="0" fontId="23" fillId="0" borderId="2" xfId="0" applyFont="1" applyFill="1" applyBorder="1" applyAlignment="1">
      <alignment horizontal="center" vertical="center"/>
    </xf>
    <xf numFmtId="0" fontId="1" fillId="0" borderId="0" xfId="0" applyFont="1" applyProtection="1">
      <protection locked="0"/>
    </xf>
    <xf numFmtId="0" fontId="7" fillId="0" borderId="1" xfId="0" applyFont="1" applyBorder="1" applyAlignment="1">
      <alignment horizontal="center" vertical="center" wrapText="1"/>
    </xf>
    <xf numFmtId="0" fontId="11" fillId="0" borderId="0" xfId="0" applyFont="1" applyAlignment="1"/>
    <xf numFmtId="0" fontId="11" fillId="0" borderId="0" xfId="0" applyFont="1" applyAlignment="1">
      <alignment vertical="center"/>
    </xf>
    <xf numFmtId="0" fontId="9" fillId="0" borderId="2"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wrapText="1"/>
      <protection locked="0"/>
    </xf>
    <xf numFmtId="0" fontId="6" fillId="0" borderId="1" xfId="0" applyFont="1" applyFill="1" applyBorder="1" applyAlignment="1">
      <alignment horizontal="right" vertical="center" wrapText="1"/>
    </xf>
    <xf numFmtId="0" fontId="7" fillId="5" borderId="6" xfId="0" applyFont="1" applyFill="1" applyBorder="1" applyAlignment="1">
      <alignment horizontal="center" vertical="center" wrapText="1"/>
    </xf>
    <xf numFmtId="0" fontId="7" fillId="7" borderId="5"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34" xfId="0" applyFont="1" applyFill="1" applyBorder="1" applyAlignment="1">
      <alignment horizontal="center" vertical="center"/>
    </xf>
    <xf numFmtId="0" fontId="11" fillId="0" borderId="0" xfId="0" applyFont="1" applyAlignment="1">
      <alignment horizontal="center"/>
    </xf>
    <xf numFmtId="0" fontId="11" fillId="0" borderId="0" xfId="0" applyFont="1" applyAlignment="1">
      <alignment horizontal="center" vertical="center"/>
    </xf>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7" fillId="5" borderId="7"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7" fillId="10" borderId="18" xfId="0" applyFont="1" applyFill="1" applyBorder="1" applyAlignment="1">
      <alignment horizontal="center" vertical="center" wrapText="1"/>
    </xf>
    <xf numFmtId="0" fontId="7" fillId="10" borderId="14" xfId="0" applyFont="1" applyFill="1" applyBorder="1" applyAlignment="1">
      <alignment horizontal="center" vertical="center" wrapText="1"/>
    </xf>
    <xf numFmtId="0" fontId="7" fillId="10" borderId="15" xfId="0" applyFont="1" applyFill="1" applyBorder="1" applyAlignment="1">
      <alignment horizontal="center" vertical="center" wrapText="1"/>
    </xf>
    <xf numFmtId="0" fontId="21" fillId="4" borderId="29" xfId="0" applyFont="1" applyFill="1" applyBorder="1" applyAlignment="1">
      <alignment horizontal="center" vertical="center"/>
    </xf>
    <xf numFmtId="0" fontId="21" fillId="4" borderId="30" xfId="0" applyFont="1" applyFill="1" applyBorder="1" applyAlignment="1">
      <alignment horizontal="center" vertical="center"/>
    </xf>
    <xf numFmtId="0" fontId="23" fillId="0" borderId="1" xfId="0" applyFont="1" applyFill="1" applyBorder="1" applyAlignment="1">
      <alignment horizontal="center" vertical="center"/>
    </xf>
    <xf numFmtId="0" fontId="23" fillId="14" borderId="1" xfId="0" applyFont="1" applyFill="1" applyBorder="1" applyAlignment="1">
      <alignment horizontal="center" vertical="center"/>
    </xf>
    <xf numFmtId="0" fontId="23" fillId="9" borderId="1" xfId="0" applyFont="1" applyFill="1" applyBorder="1" applyAlignment="1">
      <alignment horizontal="center" vertical="center"/>
    </xf>
    <xf numFmtId="0" fontId="23" fillId="0" borderId="2" xfId="0" applyFont="1" applyFill="1" applyBorder="1" applyAlignment="1">
      <alignment horizontal="center" vertical="center"/>
    </xf>
    <xf numFmtId="0" fontId="22" fillId="3" borderId="33" xfId="0" applyFont="1" applyFill="1" applyBorder="1" applyAlignment="1">
      <alignment horizontal="center" vertical="center"/>
    </xf>
    <xf numFmtId="0" fontId="22" fillId="3" borderId="30" xfId="0" applyFont="1" applyFill="1" applyBorder="1" applyAlignment="1">
      <alignment horizontal="center" vertical="center"/>
    </xf>
    <xf numFmtId="0" fontId="19" fillId="3" borderId="28" xfId="0" applyFont="1" applyFill="1" applyBorder="1" applyAlignment="1">
      <alignment horizontal="center"/>
    </xf>
    <xf numFmtId="0" fontId="19" fillId="3" borderId="29" xfId="0" applyFont="1" applyFill="1" applyBorder="1" applyAlignment="1">
      <alignment horizontal="center"/>
    </xf>
    <xf numFmtId="0" fontId="19" fillId="3" borderId="30" xfId="0" applyFont="1" applyFill="1" applyBorder="1" applyAlignment="1">
      <alignment horizontal="center"/>
    </xf>
    <xf numFmtId="0" fontId="23" fillId="2" borderId="4" xfId="0" applyFont="1" applyFill="1" applyBorder="1" applyAlignment="1">
      <alignment horizontal="center" vertical="center"/>
    </xf>
    <xf numFmtId="0" fontId="23" fillId="13" borderId="1" xfId="0" applyFont="1" applyFill="1" applyBorder="1" applyAlignment="1">
      <alignment horizontal="center" vertical="center"/>
    </xf>
    <xf numFmtId="0" fontId="23" fillId="1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BA8BDD"/>
      <color rgb="FFA568D2"/>
      <color rgb="FFE8D2FA"/>
      <color rgb="FFD6B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AM78"/>
  <sheetViews>
    <sheetView tabSelected="1" zoomScale="80" zoomScaleNormal="80" workbookViewId="0">
      <selection activeCell="X1" sqref="X1"/>
    </sheetView>
  </sheetViews>
  <sheetFormatPr defaultRowHeight="15" x14ac:dyDescent="0.25"/>
  <cols>
    <col min="1" max="1" width="9.42578125" customWidth="1"/>
    <col min="2" max="2" width="56" customWidth="1"/>
    <col min="3" max="3" width="21" customWidth="1"/>
    <col min="4" max="4" width="15.7109375" customWidth="1"/>
    <col min="5" max="5" width="15.7109375" style="57" customWidth="1"/>
    <col min="6" max="6" width="18.42578125" customWidth="1"/>
    <col min="7" max="7" width="16" customWidth="1"/>
    <col min="8" max="8" width="9.7109375" customWidth="1"/>
    <col min="9" max="9" width="11.85546875" customWidth="1"/>
    <col min="10" max="13" width="9.140625" hidden="1" customWidth="1"/>
    <col min="14" max="14" width="11.85546875" customWidth="1"/>
    <col min="15" max="18" width="10.85546875" hidden="1" customWidth="1"/>
    <col min="19" max="21" width="10.85546875" customWidth="1"/>
    <col min="22" max="23" width="12.28515625" customWidth="1"/>
    <col min="24" max="24" width="11.85546875" customWidth="1"/>
    <col min="25" max="28" width="9.140625" hidden="1" customWidth="1"/>
    <col min="29" max="29" width="11.85546875" customWidth="1"/>
    <col min="30" max="33" width="11" hidden="1" customWidth="1"/>
    <col min="34" max="36" width="11" customWidth="1"/>
    <col min="37" max="38" width="13" customWidth="1"/>
    <col min="39" max="39" width="28.7109375" customWidth="1"/>
  </cols>
  <sheetData>
    <row r="1" spans="1:39" x14ac:dyDescent="0.25">
      <c r="A1" s="1"/>
      <c r="B1" s="2"/>
      <c r="C1" s="2"/>
      <c r="D1" s="2"/>
      <c r="E1" s="58"/>
      <c r="F1" s="2"/>
      <c r="G1" s="1"/>
      <c r="H1" s="3"/>
      <c r="I1" s="3"/>
      <c r="J1" s="3"/>
      <c r="K1" s="3"/>
      <c r="L1" s="3"/>
      <c r="M1" s="3"/>
      <c r="N1" s="3"/>
      <c r="O1" s="3"/>
      <c r="P1" s="3"/>
      <c r="Q1" s="3"/>
      <c r="R1" s="3"/>
      <c r="S1" s="3"/>
      <c r="T1" s="3"/>
      <c r="U1" s="3"/>
      <c r="V1" s="3"/>
      <c r="W1" s="3"/>
      <c r="X1" s="83" t="s">
        <v>73</v>
      </c>
      <c r="Y1" s="3"/>
      <c r="Z1" s="3"/>
      <c r="AA1" s="3"/>
      <c r="AB1" s="3"/>
      <c r="AC1" s="2"/>
      <c r="AD1" s="2"/>
      <c r="AE1" s="2"/>
      <c r="AF1" s="2"/>
      <c r="AG1" s="2"/>
      <c r="AH1" s="2"/>
      <c r="AI1" s="2"/>
      <c r="AJ1" s="2"/>
      <c r="AK1" s="2"/>
      <c r="AL1" s="2"/>
      <c r="AM1" s="2"/>
    </row>
    <row r="2" spans="1:39" ht="27" x14ac:dyDescent="0.35">
      <c r="A2" s="95" t="s">
        <v>5</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row>
    <row r="3" spans="1:39" ht="27" x14ac:dyDescent="0.35">
      <c r="A3" s="95" t="s">
        <v>6</v>
      </c>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row>
    <row r="4" spans="1:39" ht="27" x14ac:dyDescent="0.25">
      <c r="A4" s="96" t="s">
        <v>61</v>
      </c>
      <c r="B4" s="96"/>
      <c r="C4" s="96"/>
      <c r="D4" s="96"/>
      <c r="E4" s="96"/>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row>
    <row r="5" spans="1:39" ht="18.75" x14ac:dyDescent="0.3">
      <c r="A5" s="5" t="s">
        <v>37</v>
      </c>
      <c r="B5" s="6"/>
      <c r="C5" s="6"/>
      <c r="D5" s="6"/>
      <c r="E5" s="6"/>
      <c r="F5" s="6"/>
      <c r="G5" s="7"/>
      <c r="H5" s="6"/>
      <c r="I5" s="6"/>
      <c r="J5" s="6"/>
      <c r="K5" s="6"/>
      <c r="L5" s="6"/>
      <c r="M5" s="6"/>
      <c r="N5" s="6"/>
      <c r="O5" s="6"/>
      <c r="P5" s="6"/>
      <c r="Q5" s="6"/>
      <c r="R5" s="6"/>
      <c r="S5" s="6"/>
      <c r="T5" s="6"/>
      <c r="U5" s="6"/>
      <c r="V5" s="6"/>
      <c r="W5" s="6"/>
      <c r="X5" s="6"/>
      <c r="Y5" s="6"/>
      <c r="Z5" s="6"/>
      <c r="AA5" s="6"/>
      <c r="AB5" s="6"/>
      <c r="AC5" s="8"/>
      <c r="AD5" s="8"/>
      <c r="AE5" s="8"/>
      <c r="AF5" s="8"/>
      <c r="AG5" s="8"/>
      <c r="AH5" s="8"/>
      <c r="AI5" s="8"/>
      <c r="AJ5" s="8"/>
      <c r="AK5" s="8"/>
      <c r="AL5" s="8"/>
      <c r="AM5" s="8"/>
    </row>
    <row r="6" spans="1:39" ht="18.75" x14ac:dyDescent="0.3">
      <c r="A6" s="5" t="s">
        <v>38</v>
      </c>
      <c r="B6" s="6"/>
      <c r="C6" s="6"/>
      <c r="D6" s="6"/>
      <c r="E6" s="6"/>
      <c r="F6" s="6"/>
      <c r="G6" s="7"/>
      <c r="H6" s="6"/>
      <c r="I6" s="6"/>
      <c r="J6" s="6"/>
      <c r="K6" s="6"/>
      <c r="L6" s="6"/>
      <c r="M6" s="6"/>
      <c r="N6" s="6"/>
      <c r="O6" s="6"/>
      <c r="P6" s="6"/>
      <c r="Q6" s="6"/>
      <c r="R6" s="6"/>
      <c r="S6" s="6"/>
      <c r="T6" s="6"/>
      <c r="U6" s="6"/>
      <c r="V6" s="6"/>
      <c r="W6" s="6"/>
      <c r="X6" s="6"/>
      <c r="Y6" s="6"/>
      <c r="Z6" s="6"/>
      <c r="AA6" s="6"/>
      <c r="AB6" s="6"/>
      <c r="AC6" s="8"/>
      <c r="AD6" s="8"/>
      <c r="AE6" s="8"/>
      <c r="AF6" s="8"/>
      <c r="AG6" s="8"/>
      <c r="AH6" s="8"/>
      <c r="AI6" s="8"/>
      <c r="AJ6" s="8"/>
      <c r="AK6" s="8"/>
      <c r="AL6" s="8"/>
      <c r="AM6" s="8"/>
    </row>
    <row r="7" spans="1:39" ht="18.75" x14ac:dyDescent="0.3">
      <c r="A7" s="9" t="s">
        <v>39</v>
      </c>
      <c r="B7" s="4"/>
      <c r="C7" s="4"/>
      <c r="D7" s="4"/>
      <c r="E7" s="59"/>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row>
    <row r="8" spans="1:39" x14ac:dyDescent="0.25">
      <c r="A8" s="4"/>
      <c r="B8" s="4"/>
      <c r="C8" s="4"/>
      <c r="D8" s="4"/>
      <c r="E8" s="59"/>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row>
    <row r="9" spans="1:39" ht="32.25" customHeight="1" x14ac:dyDescent="0.25">
      <c r="A9" s="98" t="s">
        <v>0</v>
      </c>
      <c r="B9" s="99" t="s">
        <v>64</v>
      </c>
      <c r="C9" s="101" t="s">
        <v>8</v>
      </c>
      <c r="D9" s="101" t="s">
        <v>9</v>
      </c>
      <c r="E9" s="110" t="s">
        <v>40</v>
      </c>
      <c r="F9" s="102" t="s">
        <v>62</v>
      </c>
      <c r="G9" s="103" t="s">
        <v>26</v>
      </c>
      <c r="H9" s="97" t="s">
        <v>49</v>
      </c>
      <c r="I9" s="105" t="s">
        <v>41</v>
      </c>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7"/>
      <c r="AM9" s="104" t="s">
        <v>24</v>
      </c>
    </row>
    <row r="10" spans="1:39" ht="31.5" customHeight="1" x14ac:dyDescent="0.25">
      <c r="A10" s="98"/>
      <c r="B10" s="100"/>
      <c r="C10" s="101"/>
      <c r="D10" s="101"/>
      <c r="E10" s="111"/>
      <c r="F10" s="102"/>
      <c r="G10" s="103"/>
      <c r="H10" s="97"/>
      <c r="I10" s="114" t="s">
        <v>2</v>
      </c>
      <c r="J10" s="115"/>
      <c r="K10" s="115"/>
      <c r="L10" s="115"/>
      <c r="M10" s="115"/>
      <c r="N10" s="115"/>
      <c r="O10" s="115"/>
      <c r="P10" s="115"/>
      <c r="Q10" s="115"/>
      <c r="R10" s="115"/>
      <c r="S10" s="115"/>
      <c r="T10" s="115"/>
      <c r="U10" s="115"/>
      <c r="V10" s="115"/>
      <c r="W10" s="116"/>
      <c r="X10" s="114" t="s">
        <v>3</v>
      </c>
      <c r="Y10" s="115"/>
      <c r="Z10" s="115"/>
      <c r="AA10" s="115"/>
      <c r="AB10" s="115"/>
      <c r="AC10" s="115"/>
      <c r="AD10" s="115"/>
      <c r="AE10" s="115"/>
      <c r="AF10" s="115"/>
      <c r="AG10" s="115"/>
      <c r="AH10" s="115"/>
      <c r="AI10" s="115"/>
      <c r="AJ10" s="115"/>
      <c r="AK10" s="115"/>
      <c r="AL10" s="116"/>
      <c r="AM10" s="104"/>
    </row>
    <row r="11" spans="1:39" ht="97.5" customHeight="1" x14ac:dyDescent="0.25">
      <c r="A11" s="98"/>
      <c r="B11" s="100"/>
      <c r="C11" s="101"/>
      <c r="D11" s="101"/>
      <c r="E11" s="112"/>
      <c r="F11" s="102"/>
      <c r="G11" s="103"/>
      <c r="H11" s="97"/>
      <c r="I11" s="36" t="s">
        <v>20</v>
      </c>
      <c r="J11" s="37" t="s">
        <v>11</v>
      </c>
      <c r="K11" s="38" t="s">
        <v>12</v>
      </c>
      <c r="L11" s="39" t="s">
        <v>13</v>
      </c>
      <c r="M11" s="40" t="s">
        <v>14</v>
      </c>
      <c r="N11" s="36" t="s">
        <v>19</v>
      </c>
      <c r="O11" s="37" t="s">
        <v>15</v>
      </c>
      <c r="P11" s="38" t="s">
        <v>16</v>
      </c>
      <c r="Q11" s="41" t="s">
        <v>17</v>
      </c>
      <c r="R11" s="40" t="s">
        <v>42</v>
      </c>
      <c r="S11" s="42" t="s">
        <v>4</v>
      </c>
      <c r="T11" s="43" t="s">
        <v>21</v>
      </c>
      <c r="U11" s="43" t="s">
        <v>22</v>
      </c>
      <c r="V11" s="55" t="s">
        <v>23</v>
      </c>
      <c r="W11" s="43" t="s">
        <v>63</v>
      </c>
      <c r="X11" s="36" t="s">
        <v>20</v>
      </c>
      <c r="Y11" s="37" t="s">
        <v>11</v>
      </c>
      <c r="Z11" s="38" t="s">
        <v>12</v>
      </c>
      <c r="AA11" s="39" t="s">
        <v>13</v>
      </c>
      <c r="AB11" s="40" t="s">
        <v>14</v>
      </c>
      <c r="AC11" s="36" t="s">
        <v>19</v>
      </c>
      <c r="AD11" s="28" t="s">
        <v>15</v>
      </c>
      <c r="AE11" s="29" t="s">
        <v>16</v>
      </c>
      <c r="AF11" s="33" t="s">
        <v>17</v>
      </c>
      <c r="AG11" s="30" t="s">
        <v>18</v>
      </c>
      <c r="AH11" s="42" t="s">
        <v>4</v>
      </c>
      <c r="AI11" s="43" t="s">
        <v>21</v>
      </c>
      <c r="AJ11" s="43" t="s">
        <v>22</v>
      </c>
      <c r="AK11" s="55" t="s">
        <v>23</v>
      </c>
      <c r="AL11" s="43" t="s">
        <v>63</v>
      </c>
      <c r="AM11" s="104"/>
    </row>
    <row r="12" spans="1:39" s="57" customFormat="1" ht="97.5" customHeight="1" x14ac:dyDescent="0.25">
      <c r="A12" s="72" t="s">
        <v>43</v>
      </c>
      <c r="B12" s="69" t="s">
        <v>44</v>
      </c>
      <c r="C12" s="71" t="s">
        <v>45</v>
      </c>
      <c r="D12" s="38" t="s">
        <v>46</v>
      </c>
      <c r="E12" s="71" t="s">
        <v>45</v>
      </c>
      <c r="F12" s="38" t="s">
        <v>47</v>
      </c>
      <c r="G12" s="38" t="s">
        <v>48</v>
      </c>
      <c r="H12" s="70" t="s">
        <v>50</v>
      </c>
      <c r="I12" s="68" t="s">
        <v>51</v>
      </c>
      <c r="J12" s="68"/>
      <c r="K12" s="68"/>
      <c r="L12" s="68"/>
      <c r="M12" s="68"/>
      <c r="N12" s="68" t="s">
        <v>52</v>
      </c>
      <c r="O12" s="68"/>
      <c r="P12" s="68"/>
      <c r="Q12" s="68"/>
      <c r="R12" s="68"/>
      <c r="S12" s="68" t="s">
        <v>53</v>
      </c>
      <c r="T12" s="117" t="s">
        <v>54</v>
      </c>
      <c r="U12" s="118"/>
      <c r="V12" s="118"/>
      <c r="W12" s="119"/>
      <c r="X12" s="68" t="s">
        <v>55</v>
      </c>
      <c r="Y12" s="68"/>
      <c r="Z12" s="68"/>
      <c r="AA12" s="68"/>
      <c r="AB12" s="68"/>
      <c r="AC12" s="68" t="s">
        <v>56</v>
      </c>
      <c r="AD12" s="68"/>
      <c r="AE12" s="68"/>
      <c r="AF12" s="68"/>
      <c r="AG12" s="68"/>
      <c r="AH12" s="68" t="s">
        <v>53</v>
      </c>
      <c r="AI12" s="117" t="s">
        <v>54</v>
      </c>
      <c r="AJ12" s="118"/>
      <c r="AK12" s="118"/>
      <c r="AL12" s="119"/>
      <c r="AM12" s="38"/>
    </row>
    <row r="13" spans="1:39" ht="21" thickBot="1" x14ac:dyDescent="0.3">
      <c r="A13" s="19">
        <v>1</v>
      </c>
      <c r="B13" s="15"/>
      <c r="C13" s="14"/>
      <c r="D13" s="14"/>
      <c r="E13" s="14"/>
      <c r="F13" s="14"/>
      <c r="G13" s="12"/>
      <c r="H13" s="12"/>
      <c r="I13" s="13"/>
      <c r="J13" s="17"/>
      <c r="K13" s="17"/>
      <c r="L13" s="17"/>
      <c r="M13" s="17"/>
      <c r="N13" s="13"/>
      <c r="O13" s="17"/>
      <c r="P13" s="17"/>
      <c r="Q13" s="17"/>
      <c r="R13" s="17"/>
      <c r="S13" s="12"/>
      <c r="T13" s="12"/>
      <c r="U13" s="12"/>
      <c r="V13" s="12"/>
      <c r="W13" s="12"/>
      <c r="X13" s="13"/>
      <c r="Y13" s="13"/>
      <c r="Z13" s="13"/>
      <c r="AA13" s="13"/>
      <c r="AB13" s="13"/>
      <c r="AC13" s="13"/>
      <c r="AD13" s="17"/>
      <c r="AE13" s="17"/>
      <c r="AF13" s="17"/>
      <c r="AG13" s="17"/>
      <c r="AH13" s="12"/>
      <c r="AI13" s="12"/>
      <c r="AJ13" s="12"/>
      <c r="AK13" s="12"/>
      <c r="AL13" s="12"/>
      <c r="AM13" s="44"/>
    </row>
    <row r="14" spans="1:39" ht="15.75" x14ac:dyDescent="0.25">
      <c r="A14" s="10"/>
      <c r="B14" s="16"/>
      <c r="C14" s="11"/>
      <c r="D14" s="11"/>
      <c r="E14" s="11"/>
      <c r="F14" s="11"/>
      <c r="G14" s="113" t="s">
        <v>10</v>
      </c>
      <c r="H14" s="91"/>
      <c r="I14" s="47">
        <f>I13*S13*14</f>
        <v>0</v>
      </c>
      <c r="J14" s="45">
        <f>I13*S13*14</f>
        <v>0</v>
      </c>
      <c r="K14" s="31">
        <f>I13*S13*14</f>
        <v>0</v>
      </c>
      <c r="L14" s="20">
        <f>I13*S13*14</f>
        <v>0</v>
      </c>
      <c r="M14" s="49">
        <f>I13*S13*14</f>
        <v>0</v>
      </c>
      <c r="N14" s="51">
        <f>(N13*(T13+U13+V13+W13))*14</f>
        <v>0</v>
      </c>
      <c r="O14" s="45">
        <f>(N13*(T13+U13+V13))*14</f>
        <v>0</v>
      </c>
      <c r="P14" s="31">
        <f>(N13*(T13+U13+V13))*14</f>
        <v>0</v>
      </c>
      <c r="Q14" s="34">
        <f>(0.5*W13)*14</f>
        <v>0</v>
      </c>
      <c r="R14" s="49">
        <f>(N13*(T13+U13+V13))*14</f>
        <v>0</v>
      </c>
      <c r="S14" s="24" t="s">
        <v>25</v>
      </c>
      <c r="T14" s="22" t="s">
        <v>25</v>
      </c>
      <c r="U14" s="22" t="s">
        <v>25</v>
      </c>
      <c r="V14" s="25" t="s">
        <v>25</v>
      </c>
      <c r="W14" s="25" t="s">
        <v>25</v>
      </c>
      <c r="X14" s="47">
        <f>X13*AH13*14</f>
        <v>0</v>
      </c>
      <c r="Y14" s="45">
        <f>X13*AH13*14</f>
        <v>0</v>
      </c>
      <c r="Z14" s="31">
        <f>X13*AH13*14</f>
        <v>0</v>
      </c>
      <c r="AA14" s="20">
        <f>X13*AH13*14</f>
        <v>0</v>
      </c>
      <c r="AB14" s="49">
        <f>X13*AH13*14</f>
        <v>0</v>
      </c>
      <c r="AC14" s="51">
        <f>AC13*(AI13+AJ13+AK13+AL13)*14</f>
        <v>0</v>
      </c>
      <c r="AD14" s="22">
        <f>AC13*(AI13+AJ13+AK13)*14</f>
        <v>0</v>
      </c>
      <c r="AE14" s="31">
        <f>AC13*(AI13+AJ13+AK13)*14</f>
        <v>0</v>
      </c>
      <c r="AF14" s="34">
        <f>(0.5*AL13)*14</f>
        <v>0</v>
      </c>
      <c r="AG14" s="49">
        <f>AC13*(AI13+AJ13+AK13)*14</f>
        <v>0</v>
      </c>
      <c r="AH14" s="24" t="s">
        <v>25</v>
      </c>
      <c r="AI14" s="22" t="s">
        <v>25</v>
      </c>
      <c r="AJ14" s="22" t="s">
        <v>25</v>
      </c>
      <c r="AK14" s="25" t="s">
        <v>25</v>
      </c>
      <c r="AL14" s="25" t="s">
        <v>25</v>
      </c>
      <c r="AM14" s="54"/>
    </row>
    <row r="15" spans="1:39" ht="16.5" customHeight="1" thickBot="1" x14ac:dyDescent="0.3">
      <c r="A15" s="10"/>
      <c r="B15" s="16"/>
      <c r="C15" s="11"/>
      <c r="D15" s="11"/>
      <c r="E15" s="11"/>
      <c r="F15" s="11"/>
      <c r="G15" s="108" t="s">
        <v>7</v>
      </c>
      <c r="H15" s="109"/>
      <c r="I15" s="48">
        <f>SUMIF(F13,"L",J15)+SUMIF(F13,"M",K15)+SUMIF(F13,"D",K15)+SUMIF(F13,"R",L15)+SUMIF(F13,"S",M15)</f>
        <v>0</v>
      </c>
      <c r="J15" s="46">
        <f>J14*2</f>
        <v>0</v>
      </c>
      <c r="K15" s="32">
        <f>K14*2.5</f>
        <v>0</v>
      </c>
      <c r="L15" s="21">
        <f>L14*0.5</f>
        <v>0</v>
      </c>
      <c r="M15" s="50">
        <f>M14*(1.25*2)</f>
        <v>0</v>
      </c>
      <c r="N15" s="52">
        <f>SUMIF(F13,"L",O15)+SUMIF(F13,"M",P15)+SUMIF(F13,"D",P15)+SUMIF(F13,"S",R15)+SUMIF(F13,"E",Q15)</f>
        <v>0</v>
      </c>
      <c r="O15" s="46">
        <f>O14</f>
        <v>0</v>
      </c>
      <c r="P15" s="32">
        <f>P14*1.5</f>
        <v>0</v>
      </c>
      <c r="Q15" s="35">
        <f>Q14*0.5</f>
        <v>0</v>
      </c>
      <c r="R15" s="50">
        <f>R14*(1.25*1)</f>
        <v>0</v>
      </c>
      <c r="S15" s="26" t="s">
        <v>25</v>
      </c>
      <c r="T15" s="23" t="s">
        <v>25</v>
      </c>
      <c r="U15" s="23" t="s">
        <v>25</v>
      </c>
      <c r="V15" s="27" t="s">
        <v>25</v>
      </c>
      <c r="W15" s="27" t="s">
        <v>25</v>
      </c>
      <c r="X15" s="48">
        <f>SUMIF(F13,"L",Y15)+SUMIF(F13,"M",Z15)+SUMIF(F13,"D",Z15)+SUMIF(F13,"R",AA15)+SUMIF(F13,"S",AB15)</f>
        <v>0</v>
      </c>
      <c r="Y15" s="46">
        <f>Y14*2</f>
        <v>0</v>
      </c>
      <c r="Z15" s="32">
        <f>Z14*2.5</f>
        <v>0</v>
      </c>
      <c r="AA15" s="21">
        <f>AA14*0.5</f>
        <v>0</v>
      </c>
      <c r="AB15" s="50">
        <f>AB14*(1.25*2)</f>
        <v>0</v>
      </c>
      <c r="AC15" s="52">
        <f>SUMIF(F13,"L",AD15)+SUMIF(F13,"M",AE15)+SUMIF(F13,"D",AE15)+SUMIF(F13,"S",AG15)+SUMIF(F13,"E",AF15)</f>
        <v>0</v>
      </c>
      <c r="AD15" s="23">
        <f>AD14</f>
        <v>0</v>
      </c>
      <c r="AE15" s="32">
        <f>AE14*1.5</f>
        <v>0</v>
      </c>
      <c r="AF15" s="35">
        <f>AF14*0.5</f>
        <v>0</v>
      </c>
      <c r="AG15" s="50">
        <f>AG14*(1.25*1)</f>
        <v>0</v>
      </c>
      <c r="AH15" s="26" t="s">
        <v>25</v>
      </c>
      <c r="AI15" s="23" t="s">
        <v>25</v>
      </c>
      <c r="AJ15" s="23" t="s">
        <v>25</v>
      </c>
      <c r="AK15" s="27" t="s">
        <v>25</v>
      </c>
      <c r="AL15" s="27" t="s">
        <v>25</v>
      </c>
      <c r="AM15" s="53"/>
    </row>
    <row r="16" spans="1:39" ht="21" thickBot="1" x14ac:dyDescent="0.3">
      <c r="A16" s="19">
        <v>2</v>
      </c>
      <c r="B16" s="15"/>
      <c r="C16" s="14"/>
      <c r="D16" s="14"/>
      <c r="E16" s="14"/>
      <c r="F16" s="14"/>
      <c r="G16" s="12"/>
      <c r="H16" s="12"/>
      <c r="I16" s="13"/>
      <c r="J16" s="17"/>
      <c r="K16" s="17"/>
      <c r="L16" s="17"/>
      <c r="M16" s="17"/>
      <c r="N16" s="13"/>
      <c r="O16" s="17"/>
      <c r="P16" s="17"/>
      <c r="Q16" s="17"/>
      <c r="R16" s="17"/>
      <c r="S16" s="12"/>
      <c r="T16" s="12"/>
      <c r="U16" s="12"/>
      <c r="V16" s="12"/>
      <c r="W16" s="12"/>
      <c r="X16" s="13"/>
      <c r="Y16" s="13"/>
      <c r="Z16" s="13"/>
      <c r="AA16" s="13"/>
      <c r="AB16" s="13"/>
      <c r="AC16" s="13"/>
      <c r="AD16" s="17"/>
      <c r="AE16" s="17"/>
      <c r="AF16" s="17"/>
      <c r="AG16" s="17"/>
      <c r="AH16" s="12"/>
      <c r="AI16" s="12"/>
      <c r="AJ16" s="12"/>
      <c r="AK16" s="12"/>
      <c r="AL16" s="12"/>
      <c r="AM16" s="44"/>
    </row>
    <row r="17" spans="1:39" ht="15.75" x14ac:dyDescent="0.25">
      <c r="A17" s="10"/>
      <c r="B17" s="16"/>
      <c r="C17" s="11"/>
      <c r="D17" s="11"/>
      <c r="E17" s="11"/>
      <c r="F17" s="11"/>
      <c r="G17" s="113" t="s">
        <v>10</v>
      </c>
      <c r="H17" s="91"/>
      <c r="I17" s="47">
        <f>I16*S16*14</f>
        <v>0</v>
      </c>
      <c r="J17" s="45">
        <f>I16*S16*14</f>
        <v>0</v>
      </c>
      <c r="K17" s="31">
        <f>I16*S16*14</f>
        <v>0</v>
      </c>
      <c r="L17" s="20">
        <f>I16*S16*14</f>
        <v>0</v>
      </c>
      <c r="M17" s="49">
        <f>I16*S16*14</f>
        <v>0</v>
      </c>
      <c r="N17" s="51">
        <f>(N16*(T16+U16+V16+W16))*14</f>
        <v>0</v>
      </c>
      <c r="O17" s="45">
        <f>(N16*(T16+U16+V16))*14</f>
        <v>0</v>
      </c>
      <c r="P17" s="31">
        <f>(N16*(T16+U16+V16))*14</f>
        <v>0</v>
      </c>
      <c r="Q17" s="34">
        <f>(0.5*W16)*14</f>
        <v>0</v>
      </c>
      <c r="R17" s="49">
        <f>(N16*(T16+U16+V16))*14</f>
        <v>0</v>
      </c>
      <c r="S17" s="24" t="s">
        <v>25</v>
      </c>
      <c r="T17" s="22" t="s">
        <v>25</v>
      </c>
      <c r="U17" s="22" t="s">
        <v>25</v>
      </c>
      <c r="V17" s="25" t="s">
        <v>25</v>
      </c>
      <c r="W17" s="25" t="s">
        <v>25</v>
      </c>
      <c r="X17" s="47">
        <f>X16*AH16*14</f>
        <v>0</v>
      </c>
      <c r="Y17" s="45">
        <f>X16*AH16*14</f>
        <v>0</v>
      </c>
      <c r="Z17" s="31">
        <f>X16*AH16*14</f>
        <v>0</v>
      </c>
      <c r="AA17" s="20">
        <f>X16*AH16*14</f>
        <v>0</v>
      </c>
      <c r="AB17" s="49">
        <f>X16*AH16*14</f>
        <v>0</v>
      </c>
      <c r="AC17" s="51">
        <f>AC16*(AI16+AJ16+AK16+AL16)*14</f>
        <v>0</v>
      </c>
      <c r="AD17" s="22">
        <f>AC16*(AI16+AJ16+AK16)*14</f>
        <v>0</v>
      </c>
      <c r="AE17" s="31">
        <f>AC16*(AI16+AJ16+AK16)*14</f>
        <v>0</v>
      </c>
      <c r="AF17" s="34">
        <f>(0.5*AL16)*14</f>
        <v>0</v>
      </c>
      <c r="AG17" s="49">
        <f>AC16*(AI16+AJ16+AK16)*14</f>
        <v>0</v>
      </c>
      <c r="AH17" s="24" t="s">
        <v>25</v>
      </c>
      <c r="AI17" s="22" t="s">
        <v>25</v>
      </c>
      <c r="AJ17" s="22" t="s">
        <v>25</v>
      </c>
      <c r="AK17" s="25" t="s">
        <v>25</v>
      </c>
      <c r="AL17" s="25" t="s">
        <v>25</v>
      </c>
      <c r="AM17" s="54"/>
    </row>
    <row r="18" spans="1:39" ht="16.5" customHeight="1" thickBot="1" x14ac:dyDescent="0.3">
      <c r="A18" s="10"/>
      <c r="B18" s="16"/>
      <c r="C18" s="11"/>
      <c r="D18" s="11"/>
      <c r="E18" s="11"/>
      <c r="F18" s="11"/>
      <c r="G18" s="108" t="s">
        <v>7</v>
      </c>
      <c r="H18" s="109"/>
      <c r="I18" s="48">
        <f>SUMIF(F16,"L",J18)+SUMIF(F16,"M",K18)+SUMIF(F16,"D",K18)+SUMIF(F16,"R",L18)+SUMIF(F16,"S",M18)</f>
        <v>0</v>
      </c>
      <c r="J18" s="46">
        <f>J17*2</f>
        <v>0</v>
      </c>
      <c r="K18" s="32">
        <f>K17*2.5</f>
        <v>0</v>
      </c>
      <c r="L18" s="21">
        <f>L17*0.5</f>
        <v>0</v>
      </c>
      <c r="M18" s="50">
        <f>M17*(1.25*2)</f>
        <v>0</v>
      </c>
      <c r="N18" s="52">
        <f>SUMIF(F16,"L",O18)+SUMIF(F16,"M",P18)+SUMIF(F16,"D",P18)+SUMIF(F16,"S",R18)+SUMIF(F16,"E",Q18)</f>
        <v>0</v>
      </c>
      <c r="O18" s="46">
        <f>O17</f>
        <v>0</v>
      </c>
      <c r="P18" s="32">
        <f>P17*1.5</f>
        <v>0</v>
      </c>
      <c r="Q18" s="35">
        <f>Q17*0.5</f>
        <v>0</v>
      </c>
      <c r="R18" s="50">
        <f>R17*(1.25*1)</f>
        <v>0</v>
      </c>
      <c r="S18" s="26" t="s">
        <v>25</v>
      </c>
      <c r="T18" s="23" t="s">
        <v>25</v>
      </c>
      <c r="U18" s="23" t="s">
        <v>25</v>
      </c>
      <c r="V18" s="27" t="s">
        <v>25</v>
      </c>
      <c r="W18" s="27" t="s">
        <v>25</v>
      </c>
      <c r="X18" s="48">
        <f>SUMIF(F16,"L",Y18)+SUMIF(F16,"M",Z18)+SUMIF(F16,"D",Z18)+SUMIF(F16,"R",AA18)+SUMIF(F16,"S",AB18)</f>
        <v>0</v>
      </c>
      <c r="Y18" s="46">
        <f>Y17*2</f>
        <v>0</v>
      </c>
      <c r="Z18" s="32">
        <f>Z17*2.5</f>
        <v>0</v>
      </c>
      <c r="AA18" s="21">
        <f>AA17*0.5</f>
        <v>0</v>
      </c>
      <c r="AB18" s="50">
        <f>AB17*(1.25*2)</f>
        <v>0</v>
      </c>
      <c r="AC18" s="52">
        <f>SUMIF(F16,"L",AD18)+SUMIF(F16,"M",AE18)+SUMIF(F16,"D",AE18)+SUMIF(F16,"S",AG18)+SUMIF(F16,"E",AF18)</f>
        <v>0</v>
      </c>
      <c r="AD18" s="23">
        <f>AD17</f>
        <v>0</v>
      </c>
      <c r="AE18" s="32">
        <f>AE17*1.5</f>
        <v>0</v>
      </c>
      <c r="AF18" s="35">
        <f>AF17*0.5</f>
        <v>0</v>
      </c>
      <c r="AG18" s="50">
        <f>AG17*(1.25*1)</f>
        <v>0</v>
      </c>
      <c r="AH18" s="26" t="s">
        <v>25</v>
      </c>
      <c r="AI18" s="23" t="s">
        <v>25</v>
      </c>
      <c r="AJ18" s="23" t="s">
        <v>25</v>
      </c>
      <c r="AK18" s="27" t="s">
        <v>25</v>
      </c>
      <c r="AL18" s="27" t="s">
        <v>25</v>
      </c>
      <c r="AM18" s="56"/>
    </row>
    <row r="19" spans="1:39" ht="21" thickBot="1" x14ac:dyDescent="0.3">
      <c r="A19" s="19">
        <v>3</v>
      </c>
      <c r="B19" s="15"/>
      <c r="C19" s="14"/>
      <c r="D19" s="14"/>
      <c r="E19" s="14"/>
      <c r="F19" s="14"/>
      <c r="G19" s="12"/>
      <c r="H19" s="12"/>
      <c r="I19" s="13"/>
      <c r="J19" s="17"/>
      <c r="K19" s="17"/>
      <c r="L19" s="17"/>
      <c r="M19" s="17"/>
      <c r="N19" s="13"/>
      <c r="O19" s="17"/>
      <c r="P19" s="17"/>
      <c r="Q19" s="17"/>
      <c r="R19" s="17"/>
      <c r="S19" s="12"/>
      <c r="T19" s="12"/>
      <c r="U19" s="12"/>
      <c r="V19" s="12"/>
      <c r="W19" s="12"/>
      <c r="X19" s="13"/>
      <c r="Y19" s="13"/>
      <c r="Z19" s="13"/>
      <c r="AA19" s="13"/>
      <c r="AB19" s="13"/>
      <c r="AC19" s="13"/>
      <c r="AD19" s="17"/>
      <c r="AE19" s="17"/>
      <c r="AF19" s="17"/>
      <c r="AG19" s="17"/>
      <c r="AH19" s="12"/>
      <c r="AI19" s="12"/>
      <c r="AJ19" s="12"/>
      <c r="AK19" s="12"/>
      <c r="AL19" s="12"/>
      <c r="AM19" s="44"/>
    </row>
    <row r="20" spans="1:39" ht="15.75" x14ac:dyDescent="0.25">
      <c r="A20" s="10"/>
      <c r="B20" s="16"/>
      <c r="C20" s="11"/>
      <c r="D20" s="11"/>
      <c r="E20" s="11"/>
      <c r="F20" s="11"/>
      <c r="G20" s="113" t="s">
        <v>10</v>
      </c>
      <c r="H20" s="91"/>
      <c r="I20" s="47">
        <f>I19*S19*14</f>
        <v>0</v>
      </c>
      <c r="J20" s="45">
        <f>I19*S19*14</f>
        <v>0</v>
      </c>
      <c r="K20" s="31">
        <f>I19*S19*14</f>
        <v>0</v>
      </c>
      <c r="L20" s="20">
        <f>I19*S19*14</f>
        <v>0</v>
      </c>
      <c r="M20" s="49">
        <f>I19*S19*14</f>
        <v>0</v>
      </c>
      <c r="N20" s="51">
        <f>(N19*(T19+U19+V19+W19))*14</f>
        <v>0</v>
      </c>
      <c r="O20" s="45">
        <f>(N19*(T19+U19+V19))*14</f>
        <v>0</v>
      </c>
      <c r="P20" s="31">
        <f>(N19*(T19+U19+V19))*14</f>
        <v>0</v>
      </c>
      <c r="Q20" s="34">
        <f>(0.5*W19)*14</f>
        <v>0</v>
      </c>
      <c r="R20" s="49">
        <f>(N19*(T19+U19+V19))*14</f>
        <v>0</v>
      </c>
      <c r="S20" s="24" t="s">
        <v>25</v>
      </c>
      <c r="T20" s="22" t="s">
        <v>25</v>
      </c>
      <c r="U20" s="22" t="s">
        <v>25</v>
      </c>
      <c r="V20" s="25" t="s">
        <v>25</v>
      </c>
      <c r="W20" s="25" t="s">
        <v>25</v>
      </c>
      <c r="X20" s="47">
        <f>X19*AH19*14</f>
        <v>0</v>
      </c>
      <c r="Y20" s="45">
        <f>X19*AH19*14</f>
        <v>0</v>
      </c>
      <c r="Z20" s="31">
        <f>X19*AH19*14</f>
        <v>0</v>
      </c>
      <c r="AA20" s="20">
        <f>X19*AH19*14</f>
        <v>0</v>
      </c>
      <c r="AB20" s="49">
        <f>X19*AH19*14</f>
        <v>0</v>
      </c>
      <c r="AC20" s="51">
        <f>AC19*(AI19+AJ19+AK19+AL19)*14</f>
        <v>0</v>
      </c>
      <c r="AD20" s="22">
        <f>AC19*(AI19+AJ19+AK19)*14</f>
        <v>0</v>
      </c>
      <c r="AE20" s="31">
        <f>AC19*(AI19+AJ19+AK19)*14</f>
        <v>0</v>
      </c>
      <c r="AF20" s="34">
        <f>(0.5*AL19)*14</f>
        <v>0</v>
      </c>
      <c r="AG20" s="49">
        <f>AC19*(AI19+AJ19+AK19)*14</f>
        <v>0</v>
      </c>
      <c r="AH20" s="24" t="s">
        <v>25</v>
      </c>
      <c r="AI20" s="22" t="s">
        <v>25</v>
      </c>
      <c r="AJ20" s="22" t="s">
        <v>25</v>
      </c>
      <c r="AK20" s="25" t="s">
        <v>25</v>
      </c>
      <c r="AL20" s="25" t="s">
        <v>25</v>
      </c>
      <c r="AM20" s="54"/>
    </row>
    <row r="21" spans="1:39" ht="16.5" customHeight="1" thickBot="1" x14ac:dyDescent="0.3">
      <c r="A21" s="10"/>
      <c r="B21" s="16"/>
      <c r="C21" s="11"/>
      <c r="D21" s="11"/>
      <c r="E21" s="11"/>
      <c r="F21" s="11"/>
      <c r="G21" s="108" t="s">
        <v>7</v>
      </c>
      <c r="H21" s="109"/>
      <c r="I21" s="48">
        <f>SUMIF(F19,"L",J21)+SUMIF(F19,"M",K21)+SUMIF(F19,"D",K21)+SUMIF(F19,"R",L21)+SUMIF(F19,"S",M21)</f>
        <v>0</v>
      </c>
      <c r="J21" s="46">
        <f>J20*2</f>
        <v>0</v>
      </c>
      <c r="K21" s="32">
        <f>K20*2.5</f>
        <v>0</v>
      </c>
      <c r="L21" s="21">
        <f>L20*0.5</f>
        <v>0</v>
      </c>
      <c r="M21" s="50">
        <f>M20*(1.25*2)</f>
        <v>0</v>
      </c>
      <c r="N21" s="52">
        <f>SUMIF(F19,"L",O21)+SUMIF(F19,"M",P21)+SUMIF(F19,"D",P21)+SUMIF(F19,"S",R21)+SUMIF(F19,"E",Q21)</f>
        <v>0</v>
      </c>
      <c r="O21" s="46">
        <f>O20</f>
        <v>0</v>
      </c>
      <c r="P21" s="32">
        <f>P20*1.5</f>
        <v>0</v>
      </c>
      <c r="Q21" s="35">
        <f>Q20*0.5</f>
        <v>0</v>
      </c>
      <c r="R21" s="50">
        <f>R20*(1.25*1)</f>
        <v>0</v>
      </c>
      <c r="S21" s="26" t="s">
        <v>25</v>
      </c>
      <c r="T21" s="23" t="s">
        <v>25</v>
      </c>
      <c r="U21" s="23" t="s">
        <v>25</v>
      </c>
      <c r="V21" s="27" t="s">
        <v>25</v>
      </c>
      <c r="W21" s="27" t="s">
        <v>25</v>
      </c>
      <c r="X21" s="48">
        <f>SUMIF(F19,"L",Y21)+SUMIF(F19,"M",Z21)+SUMIF(F19,"D",Z21)+SUMIF(F19,"R",AA21)+SUMIF(F19,"S",AB21)</f>
        <v>0</v>
      </c>
      <c r="Y21" s="46">
        <f>Y20*2</f>
        <v>0</v>
      </c>
      <c r="Z21" s="32">
        <f>Z20*2.5</f>
        <v>0</v>
      </c>
      <c r="AA21" s="21">
        <f>AA20*0.5</f>
        <v>0</v>
      </c>
      <c r="AB21" s="50">
        <f>AB20*(1.25*2)</f>
        <v>0</v>
      </c>
      <c r="AC21" s="52">
        <f>SUMIF(F19,"L",AD21)+SUMIF(F19,"M",AE21)+SUMIF(F19,"D",AE21)+SUMIF(F19,"S",AG21)+SUMIF(F19,"E",AF21)</f>
        <v>0</v>
      </c>
      <c r="AD21" s="23">
        <f>AD20</f>
        <v>0</v>
      </c>
      <c r="AE21" s="32">
        <f>AE20*1.5</f>
        <v>0</v>
      </c>
      <c r="AF21" s="35">
        <f>AF20*0.5</f>
        <v>0</v>
      </c>
      <c r="AG21" s="50">
        <f>AG20*(1.25*1)</f>
        <v>0</v>
      </c>
      <c r="AH21" s="26" t="s">
        <v>25</v>
      </c>
      <c r="AI21" s="23" t="s">
        <v>25</v>
      </c>
      <c r="AJ21" s="23" t="s">
        <v>25</v>
      </c>
      <c r="AK21" s="27" t="s">
        <v>25</v>
      </c>
      <c r="AL21" s="27" t="s">
        <v>25</v>
      </c>
      <c r="AM21" s="56"/>
    </row>
    <row r="22" spans="1:39" ht="21" thickBot="1" x14ac:dyDescent="0.3">
      <c r="A22" s="19">
        <v>4</v>
      </c>
      <c r="B22" s="15"/>
      <c r="C22" s="14"/>
      <c r="D22" s="14"/>
      <c r="E22" s="14"/>
      <c r="F22" s="14"/>
      <c r="G22" s="12"/>
      <c r="H22" s="12"/>
      <c r="I22" s="13"/>
      <c r="J22" s="17"/>
      <c r="K22" s="17"/>
      <c r="L22" s="17"/>
      <c r="M22" s="17"/>
      <c r="N22" s="13"/>
      <c r="O22" s="17"/>
      <c r="P22" s="17"/>
      <c r="Q22" s="17"/>
      <c r="R22" s="17"/>
      <c r="S22" s="12"/>
      <c r="T22" s="12"/>
      <c r="U22" s="12"/>
      <c r="V22" s="12"/>
      <c r="W22" s="12"/>
      <c r="X22" s="13"/>
      <c r="Y22" s="13"/>
      <c r="Z22" s="13"/>
      <c r="AA22" s="13"/>
      <c r="AB22" s="13"/>
      <c r="AC22" s="13"/>
      <c r="AD22" s="17"/>
      <c r="AE22" s="17"/>
      <c r="AF22" s="17"/>
      <c r="AG22" s="17"/>
      <c r="AH22" s="12"/>
      <c r="AI22" s="12"/>
      <c r="AJ22" s="12"/>
      <c r="AK22" s="12"/>
      <c r="AL22" s="12"/>
      <c r="AM22" s="44"/>
    </row>
    <row r="23" spans="1:39" ht="15.75" x14ac:dyDescent="0.25">
      <c r="A23" s="10"/>
      <c r="B23" s="18"/>
      <c r="C23" s="11"/>
      <c r="D23" s="11"/>
      <c r="E23" s="11"/>
      <c r="F23" s="11"/>
      <c r="G23" s="113" t="s">
        <v>10</v>
      </c>
      <c r="H23" s="91"/>
      <c r="I23" s="47">
        <f>I22*S22*14</f>
        <v>0</v>
      </c>
      <c r="J23" s="45">
        <f>I22*S22*14</f>
        <v>0</v>
      </c>
      <c r="K23" s="31">
        <f>I22*S22*14</f>
        <v>0</v>
      </c>
      <c r="L23" s="20">
        <f>I22*S22*14</f>
        <v>0</v>
      </c>
      <c r="M23" s="49">
        <f>I22*S22*14</f>
        <v>0</v>
      </c>
      <c r="N23" s="51">
        <f>(N22*(T22+U22+V22+W22))*14</f>
        <v>0</v>
      </c>
      <c r="O23" s="45">
        <f>(N22*(T22+U22+V22))*14</f>
        <v>0</v>
      </c>
      <c r="P23" s="31">
        <f>(N22*(T22+U22+V22))*14</f>
        <v>0</v>
      </c>
      <c r="Q23" s="34">
        <f>(0.5*W22)*14</f>
        <v>0</v>
      </c>
      <c r="R23" s="49">
        <f>(N22*(T22+U22+V22))*14</f>
        <v>0</v>
      </c>
      <c r="S23" s="24" t="s">
        <v>25</v>
      </c>
      <c r="T23" s="22" t="s">
        <v>25</v>
      </c>
      <c r="U23" s="22" t="s">
        <v>25</v>
      </c>
      <c r="V23" s="25" t="s">
        <v>25</v>
      </c>
      <c r="W23" s="25" t="s">
        <v>25</v>
      </c>
      <c r="X23" s="47">
        <f>X22*AH22*14</f>
        <v>0</v>
      </c>
      <c r="Y23" s="45">
        <f>X22*AH22*14</f>
        <v>0</v>
      </c>
      <c r="Z23" s="31">
        <f>X22*AH22*14</f>
        <v>0</v>
      </c>
      <c r="AA23" s="20">
        <f>X22*AH22*14</f>
        <v>0</v>
      </c>
      <c r="AB23" s="49">
        <f>X22*AH22*14</f>
        <v>0</v>
      </c>
      <c r="AC23" s="51">
        <f>AC22*(AI22+AJ22+AK22+AL22)*14</f>
        <v>0</v>
      </c>
      <c r="AD23" s="22">
        <f>AC22*(AI22+AJ22+AK22)*14</f>
        <v>0</v>
      </c>
      <c r="AE23" s="31">
        <f>AC22*(AI22+AJ22+AK22)*14</f>
        <v>0</v>
      </c>
      <c r="AF23" s="34">
        <f>(0.5*AL22)*14</f>
        <v>0</v>
      </c>
      <c r="AG23" s="49">
        <f>AC22*(AI22+AJ22+AK22)*14</f>
        <v>0</v>
      </c>
      <c r="AH23" s="24" t="s">
        <v>25</v>
      </c>
      <c r="AI23" s="22" t="s">
        <v>25</v>
      </c>
      <c r="AJ23" s="22" t="s">
        <v>25</v>
      </c>
      <c r="AK23" s="25" t="s">
        <v>25</v>
      </c>
      <c r="AL23" s="25" t="s">
        <v>25</v>
      </c>
      <c r="AM23" s="54"/>
    </row>
    <row r="24" spans="1:39" ht="16.5" customHeight="1" thickBot="1" x14ac:dyDescent="0.3">
      <c r="A24" s="10"/>
      <c r="B24" s="16"/>
      <c r="C24" s="11"/>
      <c r="D24" s="11"/>
      <c r="E24" s="11"/>
      <c r="F24" s="11"/>
      <c r="G24" s="108" t="s">
        <v>7</v>
      </c>
      <c r="H24" s="109"/>
      <c r="I24" s="48">
        <f>SUMIF(F22,"L",J24)+SUMIF(F22,"M",K24)+SUMIF(F22,"D",K24)+SUMIF(F22,"R",L24)+SUMIF(F22,"S",M24)</f>
        <v>0</v>
      </c>
      <c r="J24" s="46">
        <f>J23*2</f>
        <v>0</v>
      </c>
      <c r="K24" s="32">
        <f>K23*2.5</f>
        <v>0</v>
      </c>
      <c r="L24" s="21">
        <f>L23*0.5</f>
        <v>0</v>
      </c>
      <c r="M24" s="50">
        <f>M23*(1.25*2)</f>
        <v>0</v>
      </c>
      <c r="N24" s="52">
        <f>SUMIF(F22,"L",O24)+SUMIF(F22,"M",P24)+SUMIF(F22,"D",P24)+SUMIF(F22,"S",R24)+SUMIF(F22,"E",Q24)</f>
        <v>0</v>
      </c>
      <c r="O24" s="46">
        <f>O23</f>
        <v>0</v>
      </c>
      <c r="P24" s="32">
        <f>P23*1.5</f>
        <v>0</v>
      </c>
      <c r="Q24" s="35">
        <f>Q23*0.5</f>
        <v>0</v>
      </c>
      <c r="R24" s="50">
        <f>R23*(1.25*1)</f>
        <v>0</v>
      </c>
      <c r="S24" s="26" t="s">
        <v>25</v>
      </c>
      <c r="T24" s="23" t="s">
        <v>25</v>
      </c>
      <c r="U24" s="23" t="s">
        <v>25</v>
      </c>
      <c r="V24" s="27" t="s">
        <v>25</v>
      </c>
      <c r="W24" s="27" t="s">
        <v>25</v>
      </c>
      <c r="X24" s="48">
        <f>SUMIF(F22,"L",Y24)+SUMIF(F22,"M",Z24)+SUMIF(F22,"D",Z24)+SUMIF(F22,"R",AA24)+SUMIF(F22,"S",AB24)</f>
        <v>0</v>
      </c>
      <c r="Y24" s="46">
        <f>Y23*2</f>
        <v>0</v>
      </c>
      <c r="Z24" s="32">
        <f>Z23*2.5</f>
        <v>0</v>
      </c>
      <c r="AA24" s="21">
        <f>AA23*0.5</f>
        <v>0</v>
      </c>
      <c r="AB24" s="50">
        <f>AB23*(1.25*2)</f>
        <v>0</v>
      </c>
      <c r="AC24" s="52">
        <f>SUMIF(F22,"L",AD24)+SUMIF(F22,"M",AE24)+SUMIF(F22,"D",AE24)+SUMIF(F22,"S",AG24)+SUMIF(F22,"E",AF24)</f>
        <v>0</v>
      </c>
      <c r="AD24" s="23">
        <f>AD23</f>
        <v>0</v>
      </c>
      <c r="AE24" s="32">
        <f>AE23*1.5</f>
        <v>0</v>
      </c>
      <c r="AF24" s="35">
        <f>AF23*0.5</f>
        <v>0</v>
      </c>
      <c r="AG24" s="50">
        <f>AG23*(1.25*1)</f>
        <v>0</v>
      </c>
      <c r="AH24" s="26" t="s">
        <v>25</v>
      </c>
      <c r="AI24" s="23" t="s">
        <v>25</v>
      </c>
      <c r="AJ24" s="23" t="s">
        <v>25</v>
      </c>
      <c r="AK24" s="27" t="s">
        <v>25</v>
      </c>
      <c r="AL24" s="27" t="s">
        <v>25</v>
      </c>
      <c r="AM24" s="56"/>
    </row>
    <row r="25" spans="1:39" ht="21" thickBot="1" x14ac:dyDescent="0.3">
      <c r="A25" s="19">
        <v>5</v>
      </c>
      <c r="B25" s="15"/>
      <c r="C25" s="14"/>
      <c r="D25" s="14"/>
      <c r="E25" s="14"/>
      <c r="F25" s="14"/>
      <c r="G25" s="12"/>
      <c r="H25" s="12"/>
      <c r="I25" s="13"/>
      <c r="J25" s="17"/>
      <c r="K25" s="17"/>
      <c r="L25" s="17"/>
      <c r="M25" s="17"/>
      <c r="N25" s="13"/>
      <c r="O25" s="17"/>
      <c r="P25" s="17"/>
      <c r="Q25" s="17"/>
      <c r="R25" s="17"/>
      <c r="S25" s="12"/>
      <c r="T25" s="12"/>
      <c r="U25" s="12"/>
      <c r="V25" s="12"/>
      <c r="W25" s="12"/>
      <c r="X25" s="13"/>
      <c r="Y25" s="13"/>
      <c r="Z25" s="13"/>
      <c r="AA25" s="13"/>
      <c r="AB25" s="13"/>
      <c r="AC25" s="13"/>
      <c r="AD25" s="17"/>
      <c r="AE25" s="17"/>
      <c r="AF25" s="17"/>
      <c r="AG25" s="17"/>
      <c r="AH25" s="12"/>
      <c r="AI25" s="12"/>
      <c r="AJ25" s="12"/>
      <c r="AK25" s="12"/>
      <c r="AL25" s="12"/>
      <c r="AM25" s="44"/>
    </row>
    <row r="26" spans="1:39" ht="15.75" x14ac:dyDescent="0.25">
      <c r="A26" s="10"/>
      <c r="B26" s="18"/>
      <c r="C26" s="11"/>
      <c r="D26" s="11"/>
      <c r="E26" s="11"/>
      <c r="F26" s="11"/>
      <c r="G26" s="113" t="s">
        <v>10</v>
      </c>
      <c r="H26" s="91"/>
      <c r="I26" s="47">
        <f>I25*S25*14</f>
        <v>0</v>
      </c>
      <c r="J26" s="45">
        <f>I25*S25*14</f>
        <v>0</v>
      </c>
      <c r="K26" s="31">
        <f>I25*S25*14</f>
        <v>0</v>
      </c>
      <c r="L26" s="20">
        <f>I25*S25*14</f>
        <v>0</v>
      </c>
      <c r="M26" s="49">
        <f>I25*S25*14</f>
        <v>0</v>
      </c>
      <c r="N26" s="51">
        <f>(N25*(T25+U25+V25+W25))*14</f>
        <v>0</v>
      </c>
      <c r="O26" s="45">
        <f>(N25*(T25+U25+V25))*14</f>
        <v>0</v>
      </c>
      <c r="P26" s="31">
        <f>(N25*(T25+U25+V25))*14</f>
        <v>0</v>
      </c>
      <c r="Q26" s="34">
        <f>(0.5*W25)*14</f>
        <v>0</v>
      </c>
      <c r="R26" s="49">
        <f>(N25*(T25+U25+V25))*14</f>
        <v>0</v>
      </c>
      <c r="S26" s="24" t="s">
        <v>25</v>
      </c>
      <c r="T26" s="22" t="s">
        <v>25</v>
      </c>
      <c r="U26" s="22" t="s">
        <v>25</v>
      </c>
      <c r="V26" s="25" t="s">
        <v>25</v>
      </c>
      <c r="W26" s="25" t="s">
        <v>25</v>
      </c>
      <c r="X26" s="47">
        <f>X25*AH25*14</f>
        <v>0</v>
      </c>
      <c r="Y26" s="45">
        <f>X25*AH25*14</f>
        <v>0</v>
      </c>
      <c r="Z26" s="31">
        <f>X25*AH25*14</f>
        <v>0</v>
      </c>
      <c r="AA26" s="20">
        <f>X25*AH25*14</f>
        <v>0</v>
      </c>
      <c r="AB26" s="49">
        <f>X25*AH25*14</f>
        <v>0</v>
      </c>
      <c r="AC26" s="51">
        <f>AC25*(AI25+AJ25+AK25+AL25)*14</f>
        <v>0</v>
      </c>
      <c r="AD26" s="22">
        <f>AC25*(AI25+AJ25+AK25)*14</f>
        <v>0</v>
      </c>
      <c r="AE26" s="31">
        <f>AC25*(AI25+AJ25+AK25)*14</f>
        <v>0</v>
      </c>
      <c r="AF26" s="34">
        <f>(0.5*AL25)*14</f>
        <v>0</v>
      </c>
      <c r="AG26" s="49">
        <f>AC25*(AI25+AJ25+AK25)*14</f>
        <v>0</v>
      </c>
      <c r="AH26" s="24" t="s">
        <v>25</v>
      </c>
      <c r="AI26" s="22" t="s">
        <v>25</v>
      </c>
      <c r="AJ26" s="22" t="s">
        <v>25</v>
      </c>
      <c r="AK26" s="25" t="s">
        <v>25</v>
      </c>
      <c r="AL26" s="25" t="s">
        <v>25</v>
      </c>
      <c r="AM26" s="54"/>
    </row>
    <row r="27" spans="1:39" ht="16.5" customHeight="1" thickBot="1" x14ac:dyDescent="0.3">
      <c r="A27" s="10"/>
      <c r="B27" s="16"/>
      <c r="C27" s="11"/>
      <c r="D27" s="11"/>
      <c r="E27" s="11"/>
      <c r="F27" s="11"/>
      <c r="G27" s="108" t="s">
        <v>7</v>
      </c>
      <c r="H27" s="109"/>
      <c r="I27" s="48">
        <f>SUMIF(F25,"L",J27)+SUMIF(F25,"M",K27)+SUMIF(F25,"D",K27)+SUMIF(F25,"R",L27)+SUMIF(F25,"S",M27)</f>
        <v>0</v>
      </c>
      <c r="J27" s="46">
        <f>J26*2</f>
        <v>0</v>
      </c>
      <c r="K27" s="32">
        <f>K26*2.5</f>
        <v>0</v>
      </c>
      <c r="L27" s="21">
        <f>L26*0.5</f>
        <v>0</v>
      </c>
      <c r="M27" s="50">
        <f>M26*(1.25*2)</f>
        <v>0</v>
      </c>
      <c r="N27" s="52">
        <f>SUMIF(F25,"L",O27)+SUMIF(F25,"M",P27)+SUMIF(F25,"D",P27)+SUMIF(F25,"S",R27)+SUMIF(F25,"E",Q27)</f>
        <v>0</v>
      </c>
      <c r="O27" s="46">
        <f>O26</f>
        <v>0</v>
      </c>
      <c r="P27" s="32">
        <f>P26*1.5</f>
        <v>0</v>
      </c>
      <c r="Q27" s="35">
        <f>Q26*0.5</f>
        <v>0</v>
      </c>
      <c r="R27" s="50">
        <f>R26*(1.25*1)</f>
        <v>0</v>
      </c>
      <c r="S27" s="26" t="s">
        <v>25</v>
      </c>
      <c r="T27" s="23" t="s">
        <v>25</v>
      </c>
      <c r="U27" s="23" t="s">
        <v>25</v>
      </c>
      <c r="V27" s="27" t="s">
        <v>25</v>
      </c>
      <c r="W27" s="27" t="s">
        <v>25</v>
      </c>
      <c r="X27" s="48">
        <f>SUMIF(F25,"L",Y27)+SUMIF(F25,"M",Z27)+SUMIF(F25,"D",Z27)+SUMIF(F25,"R",AA27)+SUMIF(F25,"S",AB27)</f>
        <v>0</v>
      </c>
      <c r="Y27" s="46">
        <f>Y26*2</f>
        <v>0</v>
      </c>
      <c r="Z27" s="32">
        <f>Z26*2.5</f>
        <v>0</v>
      </c>
      <c r="AA27" s="21">
        <f>AA26*0.5</f>
        <v>0</v>
      </c>
      <c r="AB27" s="50">
        <f>AB26*(1.25*2)</f>
        <v>0</v>
      </c>
      <c r="AC27" s="52">
        <f>SUMIF(F25,"L",AD27)+SUMIF(F25,"M",AE27)+SUMIF(F25,"D",AE27)+SUMIF(F25,"S",AG27)+SUMIF(F25,"E",AF27)</f>
        <v>0</v>
      </c>
      <c r="AD27" s="23">
        <f>AD26</f>
        <v>0</v>
      </c>
      <c r="AE27" s="32">
        <f>AE26*1.5</f>
        <v>0</v>
      </c>
      <c r="AF27" s="35">
        <f>AF26*0.5</f>
        <v>0</v>
      </c>
      <c r="AG27" s="50">
        <f>AG26*(1.25*1)</f>
        <v>0</v>
      </c>
      <c r="AH27" s="26" t="s">
        <v>25</v>
      </c>
      <c r="AI27" s="23" t="s">
        <v>25</v>
      </c>
      <c r="AJ27" s="23" t="s">
        <v>25</v>
      </c>
      <c r="AK27" s="27" t="s">
        <v>25</v>
      </c>
      <c r="AL27" s="27" t="s">
        <v>25</v>
      </c>
      <c r="AM27" s="56"/>
    </row>
    <row r="28" spans="1:39" ht="21" thickBot="1" x14ac:dyDescent="0.3">
      <c r="A28" s="19">
        <v>6</v>
      </c>
      <c r="B28" s="15"/>
      <c r="C28" s="14"/>
      <c r="D28" s="14"/>
      <c r="E28" s="14"/>
      <c r="F28" s="14"/>
      <c r="G28" s="12"/>
      <c r="H28" s="12"/>
      <c r="I28" s="13"/>
      <c r="J28" s="17"/>
      <c r="K28" s="17"/>
      <c r="L28" s="17"/>
      <c r="M28" s="17"/>
      <c r="N28" s="13"/>
      <c r="O28" s="17"/>
      <c r="P28" s="17"/>
      <c r="Q28" s="17"/>
      <c r="R28" s="17"/>
      <c r="S28" s="12"/>
      <c r="T28" s="12"/>
      <c r="U28" s="12"/>
      <c r="V28" s="12"/>
      <c r="W28" s="12"/>
      <c r="X28" s="13"/>
      <c r="Y28" s="17"/>
      <c r="Z28" s="17"/>
      <c r="AA28" s="17"/>
      <c r="AB28" s="17"/>
      <c r="AC28" s="13"/>
      <c r="AD28" s="17"/>
      <c r="AE28" s="17"/>
      <c r="AF28" s="17"/>
      <c r="AG28" s="17"/>
      <c r="AH28" s="12"/>
      <c r="AI28" s="12"/>
      <c r="AJ28" s="12"/>
      <c r="AK28" s="12"/>
      <c r="AL28" s="12"/>
      <c r="AM28" s="44"/>
    </row>
    <row r="29" spans="1:39" ht="15.75" x14ac:dyDescent="0.25">
      <c r="A29" s="10"/>
      <c r="B29" s="18"/>
      <c r="C29" s="11"/>
      <c r="D29" s="11"/>
      <c r="E29" s="11"/>
      <c r="F29" s="11"/>
      <c r="G29" s="113" t="s">
        <v>10</v>
      </c>
      <c r="H29" s="91"/>
      <c r="I29" s="47">
        <f>I28*S28*14</f>
        <v>0</v>
      </c>
      <c r="J29" s="45">
        <f>I28*S28*14</f>
        <v>0</v>
      </c>
      <c r="K29" s="31">
        <f>I28*S28*14</f>
        <v>0</v>
      </c>
      <c r="L29" s="20">
        <f>I28*S28*14</f>
        <v>0</v>
      </c>
      <c r="M29" s="49">
        <f>I28*S28*14</f>
        <v>0</v>
      </c>
      <c r="N29" s="51">
        <f>(N28*(T28+U28+V28+W28))*14</f>
        <v>0</v>
      </c>
      <c r="O29" s="45">
        <f>(N28*(T28+U28+V28))*14</f>
        <v>0</v>
      </c>
      <c r="P29" s="31">
        <f>(N28*(T28+U28+V28))*14</f>
        <v>0</v>
      </c>
      <c r="Q29" s="34">
        <f>(0.5*W28)*14</f>
        <v>0</v>
      </c>
      <c r="R29" s="49">
        <f>(N28*(T28+U28+V28))*14</f>
        <v>0</v>
      </c>
      <c r="S29" s="24" t="s">
        <v>25</v>
      </c>
      <c r="T29" s="22" t="s">
        <v>25</v>
      </c>
      <c r="U29" s="22" t="s">
        <v>25</v>
      </c>
      <c r="V29" s="25" t="s">
        <v>25</v>
      </c>
      <c r="W29" s="25" t="s">
        <v>25</v>
      </c>
      <c r="X29" s="47">
        <f>X28*AH28*14</f>
        <v>0</v>
      </c>
      <c r="Y29" s="45">
        <f>X28*AH28*14</f>
        <v>0</v>
      </c>
      <c r="Z29" s="31">
        <f>X28*AH28*14</f>
        <v>0</v>
      </c>
      <c r="AA29" s="20">
        <f>X28*AH28*14</f>
        <v>0</v>
      </c>
      <c r="AB29" s="49">
        <f>X28*AH28*14</f>
        <v>0</v>
      </c>
      <c r="AC29" s="51">
        <f>AC28*(AI28+AJ28+AK28+AL28)*14</f>
        <v>0</v>
      </c>
      <c r="AD29" s="22">
        <f>AC28*(AI28+AJ28+AK28)*14</f>
        <v>0</v>
      </c>
      <c r="AE29" s="31">
        <f>AC28*(AI28+AJ28+AK28)*14</f>
        <v>0</v>
      </c>
      <c r="AF29" s="34">
        <f>(0.5*AL28)*14</f>
        <v>0</v>
      </c>
      <c r="AG29" s="49">
        <f>AC28*(AI28+AJ28+AK28)*14</f>
        <v>0</v>
      </c>
      <c r="AH29" s="24" t="s">
        <v>25</v>
      </c>
      <c r="AI29" s="22" t="s">
        <v>25</v>
      </c>
      <c r="AJ29" s="22" t="s">
        <v>25</v>
      </c>
      <c r="AK29" s="25" t="s">
        <v>25</v>
      </c>
      <c r="AL29" s="25" t="s">
        <v>25</v>
      </c>
      <c r="AM29" s="54"/>
    </row>
    <row r="30" spans="1:39" ht="16.5" thickBot="1" x14ac:dyDescent="0.3">
      <c r="A30" s="10"/>
      <c r="B30" s="16"/>
      <c r="C30" s="11"/>
      <c r="D30" s="11"/>
      <c r="E30" s="11"/>
      <c r="F30" s="11"/>
      <c r="G30" s="108" t="s">
        <v>7</v>
      </c>
      <c r="H30" s="109"/>
      <c r="I30" s="48">
        <f>SUMIF(F28,"L",J30)+SUMIF(F28,"M",K30)+SUMIF(F28,"D",K30)+SUMIF(F28,"R",L30)+SUMIF(F28,"S",M30)</f>
        <v>0</v>
      </c>
      <c r="J30" s="46">
        <f>J29*2</f>
        <v>0</v>
      </c>
      <c r="K30" s="32">
        <f>K29*2.5</f>
        <v>0</v>
      </c>
      <c r="L30" s="21">
        <f>L29*0.5</f>
        <v>0</v>
      </c>
      <c r="M30" s="50">
        <f>M29*(1.25*2)</f>
        <v>0</v>
      </c>
      <c r="N30" s="52">
        <f>SUMIF(F28,"L",O30)+SUMIF(F28,"M",P30)+SUMIF(F28,"D",P30)+SUMIF(F28,"S",R30)+SUMIF(F28,"E",Q30)</f>
        <v>0</v>
      </c>
      <c r="O30" s="46">
        <f>O29</f>
        <v>0</v>
      </c>
      <c r="P30" s="32">
        <f>P29*1.5</f>
        <v>0</v>
      </c>
      <c r="Q30" s="35">
        <f>Q29*0.5</f>
        <v>0</v>
      </c>
      <c r="R30" s="50">
        <f>R29*(1.25*1)</f>
        <v>0</v>
      </c>
      <c r="S30" s="26" t="s">
        <v>25</v>
      </c>
      <c r="T30" s="23" t="s">
        <v>25</v>
      </c>
      <c r="U30" s="23" t="s">
        <v>25</v>
      </c>
      <c r="V30" s="27" t="s">
        <v>25</v>
      </c>
      <c r="W30" s="27" t="s">
        <v>25</v>
      </c>
      <c r="X30" s="48">
        <f>SUMIF(F28,"L",Y30)+SUMIF(F28,"M",Z30)+SUMIF(F28,"D",Z30)+SUMIF(F28,"R",AA30)+SUMIF(F28,"S",AB30)</f>
        <v>0</v>
      </c>
      <c r="Y30" s="46">
        <f>Y29*2</f>
        <v>0</v>
      </c>
      <c r="Z30" s="32">
        <f>Z29*2.5</f>
        <v>0</v>
      </c>
      <c r="AA30" s="21">
        <f>AA29*0.5</f>
        <v>0</v>
      </c>
      <c r="AB30" s="50">
        <f>AB29*(1.25*2)</f>
        <v>0</v>
      </c>
      <c r="AC30" s="52">
        <f>SUMIF(F28,"L",AD30)+SUMIF(F28,"M",AE30)+SUMIF(F28,"D",AE30)+SUMIF(F28,"S",AG30)+SUMIF(F28,"E",AF30)</f>
        <v>0</v>
      </c>
      <c r="AD30" s="23">
        <f>AD29</f>
        <v>0</v>
      </c>
      <c r="AE30" s="32">
        <f>AE29*1.5</f>
        <v>0</v>
      </c>
      <c r="AF30" s="35">
        <f>AF29*0.5</f>
        <v>0</v>
      </c>
      <c r="AG30" s="50">
        <f>AG29*(1.25*1)</f>
        <v>0</v>
      </c>
      <c r="AH30" s="26" t="s">
        <v>25</v>
      </c>
      <c r="AI30" s="23" t="s">
        <v>25</v>
      </c>
      <c r="AJ30" s="23" t="s">
        <v>25</v>
      </c>
      <c r="AK30" s="27" t="s">
        <v>25</v>
      </c>
      <c r="AL30" s="27" t="s">
        <v>25</v>
      </c>
      <c r="AM30" s="56"/>
    </row>
    <row r="31" spans="1:39" s="57" customFormat="1" ht="21" thickBot="1" x14ac:dyDescent="0.3">
      <c r="A31" s="19">
        <v>7</v>
      </c>
      <c r="B31" s="15"/>
      <c r="C31" s="14"/>
      <c r="D31" s="14"/>
      <c r="E31" s="14"/>
      <c r="F31" s="14"/>
      <c r="G31" s="12"/>
      <c r="H31" s="12"/>
      <c r="I31" s="13"/>
      <c r="J31" s="17"/>
      <c r="K31" s="17"/>
      <c r="L31" s="17"/>
      <c r="M31" s="17"/>
      <c r="N31" s="13"/>
      <c r="O31" s="17"/>
      <c r="P31" s="17"/>
      <c r="Q31" s="17"/>
      <c r="R31" s="17"/>
      <c r="S31" s="12"/>
      <c r="T31" s="12"/>
      <c r="U31" s="12"/>
      <c r="V31" s="12"/>
      <c r="W31" s="12"/>
      <c r="X31" s="13"/>
      <c r="Y31" s="17"/>
      <c r="Z31" s="17"/>
      <c r="AA31" s="17"/>
      <c r="AB31" s="17"/>
      <c r="AC31" s="13"/>
      <c r="AD31" s="17"/>
      <c r="AE31" s="17"/>
      <c r="AF31" s="17"/>
      <c r="AG31" s="17"/>
      <c r="AH31" s="12"/>
      <c r="AI31" s="12"/>
      <c r="AJ31" s="12"/>
      <c r="AK31" s="12"/>
      <c r="AL31" s="12"/>
      <c r="AM31" s="44"/>
    </row>
    <row r="32" spans="1:39" s="57" customFormat="1" ht="15.75" x14ac:dyDescent="0.25">
      <c r="A32" s="10"/>
      <c r="B32" s="18"/>
      <c r="C32" s="11"/>
      <c r="D32" s="11"/>
      <c r="E32" s="11"/>
      <c r="F32" s="11"/>
      <c r="G32" s="113" t="s">
        <v>10</v>
      </c>
      <c r="H32" s="91"/>
      <c r="I32" s="47">
        <f>I31*S31*14</f>
        <v>0</v>
      </c>
      <c r="J32" s="45">
        <f>I31*S31*14</f>
        <v>0</v>
      </c>
      <c r="K32" s="31">
        <f>I31*S31*14</f>
        <v>0</v>
      </c>
      <c r="L32" s="20">
        <f>I31*S31*14</f>
        <v>0</v>
      </c>
      <c r="M32" s="49">
        <f>I31*S31*14</f>
        <v>0</v>
      </c>
      <c r="N32" s="51">
        <f>(N31*(T31+U31+V31+W31))*14</f>
        <v>0</v>
      </c>
      <c r="O32" s="45">
        <f>(N31*(T31+U31+V31))*14</f>
        <v>0</v>
      </c>
      <c r="P32" s="31">
        <f>(N31*(T31+U31+V31))*14</f>
        <v>0</v>
      </c>
      <c r="Q32" s="34">
        <f>(0.5*W31)*14</f>
        <v>0</v>
      </c>
      <c r="R32" s="49">
        <f>(N31*(T31+U31+V31))*14</f>
        <v>0</v>
      </c>
      <c r="S32" s="24" t="s">
        <v>25</v>
      </c>
      <c r="T32" s="22" t="s">
        <v>25</v>
      </c>
      <c r="U32" s="22" t="s">
        <v>25</v>
      </c>
      <c r="V32" s="25" t="s">
        <v>25</v>
      </c>
      <c r="W32" s="25" t="s">
        <v>25</v>
      </c>
      <c r="X32" s="47">
        <f>X31*AH31*14</f>
        <v>0</v>
      </c>
      <c r="Y32" s="45">
        <f>X31*AH31*14</f>
        <v>0</v>
      </c>
      <c r="Z32" s="31">
        <f>X31*AH31*14</f>
        <v>0</v>
      </c>
      <c r="AA32" s="20">
        <f>X31*AH31*14</f>
        <v>0</v>
      </c>
      <c r="AB32" s="49">
        <f>X31*AH31*14</f>
        <v>0</v>
      </c>
      <c r="AC32" s="51">
        <f>AC31*(AI31+AJ31+AK31+AL31)*14</f>
        <v>0</v>
      </c>
      <c r="AD32" s="22">
        <f>AC31*(AI31+AJ31+AK31)*14</f>
        <v>0</v>
      </c>
      <c r="AE32" s="31">
        <f>AC31*(AI31+AJ31+AK31)*14</f>
        <v>0</v>
      </c>
      <c r="AF32" s="34">
        <f>(0.5*AL31)*14</f>
        <v>0</v>
      </c>
      <c r="AG32" s="49">
        <f>AC31*(AI31+AJ31+AK31)*14</f>
        <v>0</v>
      </c>
      <c r="AH32" s="24" t="s">
        <v>25</v>
      </c>
      <c r="AI32" s="22" t="s">
        <v>25</v>
      </c>
      <c r="AJ32" s="22" t="s">
        <v>25</v>
      </c>
      <c r="AK32" s="25" t="s">
        <v>25</v>
      </c>
      <c r="AL32" s="25" t="s">
        <v>25</v>
      </c>
      <c r="AM32" s="54"/>
    </row>
    <row r="33" spans="1:39" s="57" customFormat="1" ht="16.5" thickBot="1" x14ac:dyDescent="0.3">
      <c r="A33" s="10"/>
      <c r="B33" s="16"/>
      <c r="C33" s="11"/>
      <c r="D33" s="11"/>
      <c r="E33" s="11"/>
      <c r="F33" s="11"/>
      <c r="G33" s="108" t="s">
        <v>7</v>
      </c>
      <c r="H33" s="109"/>
      <c r="I33" s="48">
        <f>SUMIF(F31,"L",J33)+SUMIF(F31,"M",K33)+SUMIF(F31,"D",K33)+SUMIF(F31,"R",L33)+SUMIF(F31,"S",M33)</f>
        <v>0</v>
      </c>
      <c r="J33" s="46">
        <f>J32*2</f>
        <v>0</v>
      </c>
      <c r="K33" s="32">
        <f>K32*2.5</f>
        <v>0</v>
      </c>
      <c r="L33" s="21">
        <f>L32*0.5</f>
        <v>0</v>
      </c>
      <c r="M33" s="50">
        <f>M32*(1.25*2)</f>
        <v>0</v>
      </c>
      <c r="N33" s="52">
        <f>SUMIF(F31,"L",O33)+SUMIF(F31,"M",P33)+SUMIF(F31,"D",P33)+SUMIF(F31,"S",R33)+SUMIF(F31,"E",Q33)</f>
        <v>0</v>
      </c>
      <c r="O33" s="46">
        <f>O32</f>
        <v>0</v>
      </c>
      <c r="P33" s="32">
        <f>P32*1.5</f>
        <v>0</v>
      </c>
      <c r="Q33" s="35">
        <f>Q32*0.5</f>
        <v>0</v>
      </c>
      <c r="R33" s="50">
        <f>R32*(1.25*1)</f>
        <v>0</v>
      </c>
      <c r="S33" s="26" t="s">
        <v>25</v>
      </c>
      <c r="T33" s="23" t="s">
        <v>25</v>
      </c>
      <c r="U33" s="23" t="s">
        <v>25</v>
      </c>
      <c r="V33" s="27" t="s">
        <v>25</v>
      </c>
      <c r="W33" s="27" t="s">
        <v>25</v>
      </c>
      <c r="X33" s="48">
        <f>SUMIF(F31,"L",Y33)+SUMIF(F31,"M",Z33)+SUMIF(F31,"D",Z33)+SUMIF(F31,"R",AA33)+SUMIF(F31,"S",AB33)</f>
        <v>0</v>
      </c>
      <c r="Y33" s="46">
        <f>Y32*2</f>
        <v>0</v>
      </c>
      <c r="Z33" s="32">
        <f>Z32*2.5</f>
        <v>0</v>
      </c>
      <c r="AA33" s="21">
        <f>AA32*0.5</f>
        <v>0</v>
      </c>
      <c r="AB33" s="50">
        <f>AB32*(1.25*2)</f>
        <v>0</v>
      </c>
      <c r="AC33" s="52">
        <f>SUMIF(F31,"L",AD33)+SUMIF(F31,"M",AE33)+SUMIF(F31,"D",AE33)+SUMIF(F31,"S",AG33)+SUMIF(F31,"E",AF33)</f>
        <v>0</v>
      </c>
      <c r="AD33" s="23">
        <f>AD32</f>
        <v>0</v>
      </c>
      <c r="AE33" s="32">
        <f>AE32*1.5</f>
        <v>0</v>
      </c>
      <c r="AF33" s="35">
        <f>AF32*0.5</f>
        <v>0</v>
      </c>
      <c r="AG33" s="50">
        <f>AG32*(1.25*1)</f>
        <v>0</v>
      </c>
      <c r="AH33" s="26" t="s">
        <v>25</v>
      </c>
      <c r="AI33" s="23" t="s">
        <v>25</v>
      </c>
      <c r="AJ33" s="23" t="s">
        <v>25</v>
      </c>
      <c r="AK33" s="27" t="s">
        <v>25</v>
      </c>
      <c r="AL33" s="27" t="s">
        <v>25</v>
      </c>
      <c r="AM33" s="56"/>
    </row>
    <row r="34" spans="1:39" ht="21" thickBot="1" x14ac:dyDescent="0.3">
      <c r="A34" s="19">
        <v>8</v>
      </c>
      <c r="B34" s="15"/>
      <c r="C34" s="14"/>
      <c r="D34" s="14"/>
      <c r="E34" s="14"/>
      <c r="F34" s="14"/>
      <c r="G34" s="12"/>
      <c r="H34" s="12"/>
      <c r="I34" s="13"/>
      <c r="J34" s="17"/>
      <c r="K34" s="17"/>
      <c r="L34" s="17"/>
      <c r="M34" s="17"/>
      <c r="N34" s="13"/>
      <c r="O34" s="17"/>
      <c r="P34" s="17"/>
      <c r="Q34" s="17"/>
      <c r="R34" s="17"/>
      <c r="S34" s="12"/>
      <c r="T34" s="12"/>
      <c r="U34" s="12"/>
      <c r="V34" s="12"/>
      <c r="W34" s="12"/>
      <c r="X34" s="13"/>
      <c r="Y34" s="17"/>
      <c r="Z34" s="17"/>
      <c r="AA34" s="17"/>
      <c r="AB34" s="17"/>
      <c r="AC34" s="13"/>
      <c r="AD34" s="17"/>
      <c r="AE34" s="17"/>
      <c r="AF34" s="17"/>
      <c r="AG34" s="17"/>
      <c r="AH34" s="12"/>
      <c r="AI34" s="12"/>
      <c r="AJ34" s="12"/>
      <c r="AK34" s="12"/>
      <c r="AL34" s="12"/>
      <c r="AM34" s="44"/>
    </row>
    <row r="35" spans="1:39" ht="15.75" x14ac:dyDescent="0.25">
      <c r="A35" s="10"/>
      <c r="B35" s="18"/>
      <c r="C35" s="11"/>
      <c r="D35" s="11"/>
      <c r="E35" s="11"/>
      <c r="F35" s="11"/>
      <c r="G35" s="113" t="s">
        <v>10</v>
      </c>
      <c r="H35" s="91"/>
      <c r="I35" s="47">
        <f>I34*S34*14</f>
        <v>0</v>
      </c>
      <c r="J35" s="45">
        <f>I34*S34*14</f>
        <v>0</v>
      </c>
      <c r="K35" s="31">
        <f>I34*S34*14</f>
        <v>0</v>
      </c>
      <c r="L35" s="20">
        <f>I34*S34*14</f>
        <v>0</v>
      </c>
      <c r="M35" s="49">
        <f>I34*S34*14</f>
        <v>0</v>
      </c>
      <c r="N35" s="51">
        <f>(N34*(T34+U34+V34+W34))*14</f>
        <v>0</v>
      </c>
      <c r="O35" s="45">
        <f>(N34*(T34+U34+V34))*14</f>
        <v>0</v>
      </c>
      <c r="P35" s="31">
        <f>(N34*(T34+U34+V34))*14</f>
        <v>0</v>
      </c>
      <c r="Q35" s="34">
        <f>(0.5*W34)*14</f>
        <v>0</v>
      </c>
      <c r="R35" s="49">
        <f>(N34*(T34+U34+V34))*14</f>
        <v>0</v>
      </c>
      <c r="S35" s="24" t="s">
        <v>25</v>
      </c>
      <c r="T35" s="22" t="s">
        <v>25</v>
      </c>
      <c r="U35" s="22" t="s">
        <v>25</v>
      </c>
      <c r="V35" s="25" t="s">
        <v>25</v>
      </c>
      <c r="W35" s="25" t="s">
        <v>25</v>
      </c>
      <c r="X35" s="47">
        <f>X34*AH34*14</f>
        <v>0</v>
      </c>
      <c r="Y35" s="45">
        <f>X34*AH34*14</f>
        <v>0</v>
      </c>
      <c r="Z35" s="31">
        <f>X34*AH34*14</f>
        <v>0</v>
      </c>
      <c r="AA35" s="20">
        <f>X34*AH34*14</f>
        <v>0</v>
      </c>
      <c r="AB35" s="49">
        <f>X34*AH34*14</f>
        <v>0</v>
      </c>
      <c r="AC35" s="51">
        <f>AC34*(AI34+AJ34+AK34+AL34)*14</f>
        <v>0</v>
      </c>
      <c r="AD35" s="22">
        <f>AC34*(AI34+AJ34+AK34)*14</f>
        <v>0</v>
      </c>
      <c r="AE35" s="31">
        <f>AC34*(AI34+AJ34+AK34)*14</f>
        <v>0</v>
      </c>
      <c r="AF35" s="34">
        <f>(0.5*AL34)*14</f>
        <v>0</v>
      </c>
      <c r="AG35" s="49">
        <f>AC34*(AI34+AJ34+AK34)*14</f>
        <v>0</v>
      </c>
      <c r="AH35" s="24" t="s">
        <v>25</v>
      </c>
      <c r="AI35" s="22" t="s">
        <v>25</v>
      </c>
      <c r="AJ35" s="22" t="s">
        <v>25</v>
      </c>
      <c r="AK35" s="25" t="s">
        <v>25</v>
      </c>
      <c r="AL35" s="25" t="s">
        <v>25</v>
      </c>
      <c r="AM35" s="54"/>
    </row>
    <row r="36" spans="1:39" ht="16.5" thickBot="1" x14ac:dyDescent="0.3">
      <c r="A36" s="10"/>
      <c r="B36" s="16"/>
      <c r="C36" s="11"/>
      <c r="D36" s="11"/>
      <c r="E36" s="11"/>
      <c r="F36" s="11"/>
      <c r="G36" s="108" t="s">
        <v>7</v>
      </c>
      <c r="H36" s="109"/>
      <c r="I36" s="48">
        <f>SUMIF(F34,"L",J36)+SUMIF(F34,"M",K36)+SUMIF(F34,"D",K36)+SUMIF(F34,"R",L36)+SUMIF(F34,"S",M36)</f>
        <v>0</v>
      </c>
      <c r="J36" s="46">
        <f>J35*2</f>
        <v>0</v>
      </c>
      <c r="K36" s="32">
        <f>K35*2.5</f>
        <v>0</v>
      </c>
      <c r="L36" s="21">
        <f>L35*0.5</f>
        <v>0</v>
      </c>
      <c r="M36" s="50">
        <f>M35*(1.25*2)</f>
        <v>0</v>
      </c>
      <c r="N36" s="52">
        <f>SUMIF(F34,"L",O36)+SUMIF(F34,"M",P36)+SUMIF(F34,"D",P36)+SUMIF(F34,"S",R36)+SUMIF(F34,"E",Q36)</f>
        <v>0</v>
      </c>
      <c r="O36" s="46">
        <f>O35</f>
        <v>0</v>
      </c>
      <c r="P36" s="32">
        <f>P35*1.5</f>
        <v>0</v>
      </c>
      <c r="Q36" s="35">
        <f>Q35*0.5</f>
        <v>0</v>
      </c>
      <c r="R36" s="50">
        <f>R35*(1.25*1)</f>
        <v>0</v>
      </c>
      <c r="S36" s="26" t="s">
        <v>25</v>
      </c>
      <c r="T36" s="23" t="s">
        <v>25</v>
      </c>
      <c r="U36" s="23" t="s">
        <v>25</v>
      </c>
      <c r="V36" s="27" t="s">
        <v>25</v>
      </c>
      <c r="W36" s="27" t="s">
        <v>25</v>
      </c>
      <c r="X36" s="48">
        <f>SUMIF(F34,"L",Y36)+SUMIF(F34,"M",Z36)+SUMIF(F34,"D",Z36)+SUMIF(F34,"R",AA36)+SUMIF(F34,"S",AB36)</f>
        <v>0</v>
      </c>
      <c r="Y36" s="46">
        <f>Y35*2</f>
        <v>0</v>
      </c>
      <c r="Z36" s="32">
        <f>Z35*2.5</f>
        <v>0</v>
      </c>
      <c r="AA36" s="21">
        <f>AA35*0.5</f>
        <v>0</v>
      </c>
      <c r="AB36" s="50">
        <f>AB35*(1.25*2)</f>
        <v>0</v>
      </c>
      <c r="AC36" s="52">
        <f>SUMIF(F34,"L",AD36)+SUMIF(F34,"M",AE36)+SUMIF(F34,"D",AE36)+SUMIF(F34,"S",AG36)+SUMIF(F34,"E",AF36)</f>
        <v>0</v>
      </c>
      <c r="AD36" s="23">
        <f>AD35</f>
        <v>0</v>
      </c>
      <c r="AE36" s="32">
        <f>AE35*1.5</f>
        <v>0</v>
      </c>
      <c r="AF36" s="35">
        <f>AF35*0.5</f>
        <v>0</v>
      </c>
      <c r="AG36" s="50">
        <f>AG35*(1.25*1)</f>
        <v>0</v>
      </c>
      <c r="AH36" s="26" t="s">
        <v>25</v>
      </c>
      <c r="AI36" s="23" t="s">
        <v>25</v>
      </c>
      <c r="AJ36" s="23" t="s">
        <v>25</v>
      </c>
      <c r="AK36" s="27" t="s">
        <v>25</v>
      </c>
      <c r="AL36" s="27" t="s">
        <v>25</v>
      </c>
      <c r="AM36" s="56"/>
    </row>
    <row r="37" spans="1:39" ht="21" thickBot="1" x14ac:dyDescent="0.3">
      <c r="A37" s="19">
        <v>9</v>
      </c>
      <c r="B37" s="15"/>
      <c r="C37" s="14"/>
      <c r="D37" s="14"/>
      <c r="E37" s="14"/>
      <c r="F37" s="14"/>
      <c r="G37" s="12"/>
      <c r="H37" s="12"/>
      <c r="I37" s="13"/>
      <c r="J37" s="17"/>
      <c r="K37" s="17"/>
      <c r="L37" s="17"/>
      <c r="M37" s="17"/>
      <c r="N37" s="13"/>
      <c r="O37" s="17"/>
      <c r="P37" s="17"/>
      <c r="Q37" s="17"/>
      <c r="R37" s="17"/>
      <c r="S37" s="12"/>
      <c r="T37" s="12"/>
      <c r="U37" s="12"/>
      <c r="V37" s="12"/>
      <c r="W37" s="12"/>
      <c r="X37" s="13"/>
      <c r="Y37" s="17"/>
      <c r="Z37" s="17"/>
      <c r="AA37" s="17"/>
      <c r="AB37" s="17"/>
      <c r="AC37" s="13"/>
      <c r="AD37" s="17"/>
      <c r="AE37" s="17"/>
      <c r="AF37" s="17"/>
      <c r="AG37" s="17"/>
      <c r="AH37" s="12"/>
      <c r="AI37" s="12"/>
      <c r="AJ37" s="12"/>
      <c r="AK37" s="12"/>
      <c r="AL37" s="12"/>
      <c r="AM37" s="44"/>
    </row>
    <row r="38" spans="1:39" ht="15.75" x14ac:dyDescent="0.25">
      <c r="A38" s="10"/>
      <c r="B38" s="18"/>
      <c r="C38" s="11"/>
      <c r="D38" s="11"/>
      <c r="E38" s="11"/>
      <c r="F38" s="11"/>
      <c r="G38" s="113" t="s">
        <v>10</v>
      </c>
      <c r="H38" s="91"/>
      <c r="I38" s="47">
        <f>I37*S37*14</f>
        <v>0</v>
      </c>
      <c r="J38" s="45">
        <f>I37*S37*14</f>
        <v>0</v>
      </c>
      <c r="K38" s="31">
        <f>I37*S37*14</f>
        <v>0</v>
      </c>
      <c r="L38" s="20">
        <f>I37*S37*14</f>
        <v>0</v>
      </c>
      <c r="M38" s="49">
        <f>I37*S37*14</f>
        <v>0</v>
      </c>
      <c r="N38" s="51">
        <f>(N37*(T37+U37+V37+W37))*14</f>
        <v>0</v>
      </c>
      <c r="O38" s="45">
        <f>(N37*(T37+U37+V37))*14</f>
        <v>0</v>
      </c>
      <c r="P38" s="31">
        <f>(N37*(T37+U37+V37))*14</f>
        <v>0</v>
      </c>
      <c r="Q38" s="34">
        <f>(0.5*W37)*14</f>
        <v>0</v>
      </c>
      <c r="R38" s="49">
        <f>(N37*(T37+U37+V37))*14</f>
        <v>0</v>
      </c>
      <c r="S38" s="24" t="s">
        <v>25</v>
      </c>
      <c r="T38" s="22" t="s">
        <v>25</v>
      </c>
      <c r="U38" s="22" t="s">
        <v>25</v>
      </c>
      <c r="V38" s="25" t="s">
        <v>25</v>
      </c>
      <c r="W38" s="25" t="s">
        <v>25</v>
      </c>
      <c r="X38" s="47">
        <f>X37*AH37*14</f>
        <v>0</v>
      </c>
      <c r="Y38" s="45">
        <f>X37*AH37*14</f>
        <v>0</v>
      </c>
      <c r="Z38" s="31">
        <f>X37*AH37*14</f>
        <v>0</v>
      </c>
      <c r="AA38" s="20">
        <f>X37*AH37*14</f>
        <v>0</v>
      </c>
      <c r="AB38" s="49">
        <f>X37*AH37*14</f>
        <v>0</v>
      </c>
      <c r="AC38" s="51">
        <f>AC37*(AI37+AJ37+AK37+AL37)*14</f>
        <v>0</v>
      </c>
      <c r="AD38" s="22">
        <f>AC37*(AI37+AJ37+AK37)*14</f>
        <v>0</v>
      </c>
      <c r="AE38" s="31">
        <f>AC37*(AI37+AJ37+AK37)*14</f>
        <v>0</v>
      </c>
      <c r="AF38" s="34">
        <f>(0.5*AL37)*14</f>
        <v>0</v>
      </c>
      <c r="AG38" s="49">
        <f>AC37*(AI37+AJ37+AK37)*14</f>
        <v>0</v>
      </c>
      <c r="AH38" s="24" t="s">
        <v>25</v>
      </c>
      <c r="AI38" s="22" t="s">
        <v>25</v>
      </c>
      <c r="AJ38" s="22" t="s">
        <v>25</v>
      </c>
      <c r="AK38" s="25" t="s">
        <v>25</v>
      </c>
      <c r="AL38" s="25" t="s">
        <v>25</v>
      </c>
      <c r="AM38" s="54"/>
    </row>
    <row r="39" spans="1:39" ht="16.5" thickBot="1" x14ac:dyDescent="0.3">
      <c r="A39" s="10"/>
      <c r="B39" s="16"/>
      <c r="C39" s="11"/>
      <c r="D39" s="11"/>
      <c r="E39" s="11"/>
      <c r="F39" s="11"/>
      <c r="G39" s="108" t="s">
        <v>7</v>
      </c>
      <c r="H39" s="109"/>
      <c r="I39" s="48">
        <f>SUMIF(F37,"L",J39)+SUMIF(F37,"M",K39)+SUMIF(F37,"D",K39)+SUMIF(F37,"R",L39)+SUMIF(F37,"S",M39)</f>
        <v>0</v>
      </c>
      <c r="J39" s="46">
        <f>J38*2</f>
        <v>0</v>
      </c>
      <c r="K39" s="32">
        <f>K38*2.5</f>
        <v>0</v>
      </c>
      <c r="L39" s="21">
        <f>L38*0.5</f>
        <v>0</v>
      </c>
      <c r="M39" s="50">
        <f>M38*(1.25*2)</f>
        <v>0</v>
      </c>
      <c r="N39" s="52">
        <f>SUMIF(F37,"L",O39)+SUMIF(F37,"M",P39)+SUMIF(F37,"D",P39)+SUMIF(F37,"S",R39)+SUMIF(F37,"E",Q39)</f>
        <v>0</v>
      </c>
      <c r="O39" s="46">
        <f>O38</f>
        <v>0</v>
      </c>
      <c r="P39" s="32">
        <f>P38*1.5</f>
        <v>0</v>
      </c>
      <c r="Q39" s="35">
        <f>Q38*0.5</f>
        <v>0</v>
      </c>
      <c r="R39" s="50">
        <f>R38*(1.25*1)</f>
        <v>0</v>
      </c>
      <c r="S39" s="26" t="s">
        <v>25</v>
      </c>
      <c r="T39" s="23" t="s">
        <v>25</v>
      </c>
      <c r="U39" s="23" t="s">
        <v>25</v>
      </c>
      <c r="V39" s="27" t="s">
        <v>25</v>
      </c>
      <c r="W39" s="27" t="s">
        <v>25</v>
      </c>
      <c r="X39" s="48">
        <f>SUMIF(F37,"L",Y39)+SUMIF(F37,"M",Z39)+SUMIF(F37,"D",Z39)+SUMIF(F37,"R",AA39)+SUMIF(F37,"S",AB39)</f>
        <v>0</v>
      </c>
      <c r="Y39" s="46">
        <f>Y38*2</f>
        <v>0</v>
      </c>
      <c r="Z39" s="32">
        <f>Z38*2.5</f>
        <v>0</v>
      </c>
      <c r="AA39" s="21">
        <f>AA38*0.5</f>
        <v>0</v>
      </c>
      <c r="AB39" s="50">
        <f>AB38*(1.25*2)</f>
        <v>0</v>
      </c>
      <c r="AC39" s="52">
        <f>SUMIF(F37,"L",AD39)+SUMIF(F37,"M",AE39)+SUMIF(F37,"D",AE39)+SUMIF(F37,"S",AG39)+SUMIF(F37,"E",AF39)</f>
        <v>0</v>
      </c>
      <c r="AD39" s="23">
        <f>AD38</f>
        <v>0</v>
      </c>
      <c r="AE39" s="32">
        <f>AE38*1.5</f>
        <v>0</v>
      </c>
      <c r="AF39" s="35">
        <f>AF38*0.5</f>
        <v>0</v>
      </c>
      <c r="AG39" s="50">
        <f>AG38*(1.25*1)</f>
        <v>0</v>
      </c>
      <c r="AH39" s="26" t="s">
        <v>25</v>
      </c>
      <c r="AI39" s="23" t="s">
        <v>25</v>
      </c>
      <c r="AJ39" s="23" t="s">
        <v>25</v>
      </c>
      <c r="AK39" s="27" t="s">
        <v>25</v>
      </c>
      <c r="AL39" s="27" t="s">
        <v>25</v>
      </c>
      <c r="AM39" s="56"/>
    </row>
    <row r="40" spans="1:39" ht="21" thickBot="1" x14ac:dyDescent="0.3">
      <c r="A40" s="19">
        <v>10</v>
      </c>
      <c r="B40" s="15"/>
      <c r="C40" s="14"/>
      <c r="D40" s="14"/>
      <c r="E40" s="14"/>
      <c r="F40" s="14"/>
      <c r="G40" s="12"/>
      <c r="H40" s="12"/>
      <c r="I40" s="13"/>
      <c r="J40" s="17"/>
      <c r="K40" s="17"/>
      <c r="L40" s="17"/>
      <c r="M40" s="17"/>
      <c r="N40" s="13"/>
      <c r="O40" s="17"/>
      <c r="P40" s="17"/>
      <c r="Q40" s="17"/>
      <c r="R40" s="17"/>
      <c r="S40" s="12"/>
      <c r="T40" s="12"/>
      <c r="U40" s="12"/>
      <c r="V40" s="12"/>
      <c r="W40" s="12"/>
      <c r="X40" s="13"/>
      <c r="Y40" s="17"/>
      <c r="Z40" s="17"/>
      <c r="AA40" s="17"/>
      <c r="AB40" s="17"/>
      <c r="AC40" s="13"/>
      <c r="AD40" s="17"/>
      <c r="AE40" s="17"/>
      <c r="AF40" s="17"/>
      <c r="AG40" s="17"/>
      <c r="AH40" s="12"/>
      <c r="AI40" s="12"/>
      <c r="AJ40" s="12"/>
      <c r="AK40" s="12"/>
      <c r="AL40" s="12"/>
      <c r="AM40" s="44"/>
    </row>
    <row r="41" spans="1:39" ht="15.75" x14ac:dyDescent="0.25">
      <c r="A41" s="10"/>
      <c r="B41" s="18"/>
      <c r="C41" s="11"/>
      <c r="D41" s="11"/>
      <c r="E41" s="11"/>
      <c r="F41" s="11"/>
      <c r="G41" s="113" t="s">
        <v>10</v>
      </c>
      <c r="H41" s="91"/>
      <c r="I41" s="47">
        <f>I40*S40*14</f>
        <v>0</v>
      </c>
      <c r="J41" s="45">
        <f>I40*S40*14</f>
        <v>0</v>
      </c>
      <c r="K41" s="31">
        <f>I40*S40*14</f>
        <v>0</v>
      </c>
      <c r="L41" s="20">
        <f>I40*S40*14</f>
        <v>0</v>
      </c>
      <c r="M41" s="49">
        <f>I40*S40*14</f>
        <v>0</v>
      </c>
      <c r="N41" s="51">
        <f>(N40*(T40+U40+V40+W40))*14</f>
        <v>0</v>
      </c>
      <c r="O41" s="45">
        <f>(N40*(T40+U40+V40))*14</f>
        <v>0</v>
      </c>
      <c r="P41" s="31">
        <f>(N40*(T40+U40+V40))*14</f>
        <v>0</v>
      </c>
      <c r="Q41" s="34">
        <f>(0.5*W40)*14</f>
        <v>0</v>
      </c>
      <c r="R41" s="49">
        <f>(N40*(T40+U40+V40))*14</f>
        <v>0</v>
      </c>
      <c r="S41" s="24" t="s">
        <v>25</v>
      </c>
      <c r="T41" s="22" t="s">
        <v>25</v>
      </c>
      <c r="U41" s="22" t="s">
        <v>25</v>
      </c>
      <c r="V41" s="25" t="s">
        <v>25</v>
      </c>
      <c r="W41" s="25" t="s">
        <v>25</v>
      </c>
      <c r="X41" s="47">
        <f>X40*AH40*14</f>
        <v>0</v>
      </c>
      <c r="Y41" s="45">
        <f>X40*AH40*14</f>
        <v>0</v>
      </c>
      <c r="Z41" s="31">
        <f>X40*AH40*14</f>
        <v>0</v>
      </c>
      <c r="AA41" s="20">
        <f>X40*AH40*14</f>
        <v>0</v>
      </c>
      <c r="AB41" s="49">
        <f>X40*AH40*14</f>
        <v>0</v>
      </c>
      <c r="AC41" s="51">
        <f>AC40*(AI40+AJ40+AK40+AL40)*14</f>
        <v>0</v>
      </c>
      <c r="AD41" s="22">
        <f>AC40*(AI40+AJ40+AK40)*14</f>
        <v>0</v>
      </c>
      <c r="AE41" s="31">
        <f>AC40*(AI40+AJ40+AK40)*14</f>
        <v>0</v>
      </c>
      <c r="AF41" s="34">
        <f>(0.5*AL40)*14</f>
        <v>0</v>
      </c>
      <c r="AG41" s="49">
        <f>AC40*(AI40+AJ40+AK40)*14</f>
        <v>0</v>
      </c>
      <c r="AH41" s="24" t="s">
        <v>25</v>
      </c>
      <c r="AI41" s="22" t="s">
        <v>25</v>
      </c>
      <c r="AJ41" s="22" t="s">
        <v>25</v>
      </c>
      <c r="AK41" s="25" t="s">
        <v>25</v>
      </c>
      <c r="AL41" s="25" t="s">
        <v>25</v>
      </c>
      <c r="AM41" s="54"/>
    </row>
    <row r="42" spans="1:39" ht="16.5" customHeight="1" thickBot="1" x14ac:dyDescent="0.3">
      <c r="A42" s="10"/>
      <c r="B42" s="16"/>
      <c r="C42" s="11"/>
      <c r="D42" s="11"/>
      <c r="E42" s="11"/>
      <c r="F42" s="11"/>
      <c r="G42" s="108" t="s">
        <v>7</v>
      </c>
      <c r="H42" s="109"/>
      <c r="I42" s="48">
        <f>SUMIF(F40,"L",J42)+SUMIF(F40,"M",K42)+SUMIF(F40,"D",K42)+SUMIF(F40,"R",L42)+SUMIF(F40,"S",M42)</f>
        <v>0</v>
      </c>
      <c r="J42" s="46">
        <f>J41*2</f>
        <v>0</v>
      </c>
      <c r="K42" s="32">
        <f>K41*2.5</f>
        <v>0</v>
      </c>
      <c r="L42" s="21">
        <f>L41*0.5</f>
        <v>0</v>
      </c>
      <c r="M42" s="50">
        <f>M41*(1.25*2)</f>
        <v>0</v>
      </c>
      <c r="N42" s="52">
        <f>SUMIF(F40,"L",O42)+SUMIF(F40,"M",P42)+SUMIF(F40,"D",P42)+SUMIF(F40,"S",R42)+SUMIF(F40,"E",Q42)</f>
        <v>0</v>
      </c>
      <c r="O42" s="46">
        <f>O41</f>
        <v>0</v>
      </c>
      <c r="P42" s="32">
        <f>P41*1.5</f>
        <v>0</v>
      </c>
      <c r="Q42" s="35">
        <f>Q41*0.5</f>
        <v>0</v>
      </c>
      <c r="R42" s="50">
        <f>R41*(1.25*1)</f>
        <v>0</v>
      </c>
      <c r="S42" s="26" t="s">
        <v>25</v>
      </c>
      <c r="T42" s="23" t="s">
        <v>25</v>
      </c>
      <c r="U42" s="23" t="s">
        <v>25</v>
      </c>
      <c r="V42" s="27" t="s">
        <v>25</v>
      </c>
      <c r="W42" s="27" t="s">
        <v>25</v>
      </c>
      <c r="X42" s="48">
        <f>SUMIF(F40,"L",Y42)+SUMIF(F40,"M",Z42)+SUMIF(F40,"D",Z42)+SUMIF(F40,"R",AA42)+SUMIF(F40,"S",AB42)</f>
        <v>0</v>
      </c>
      <c r="Y42" s="46">
        <f>Y41*2</f>
        <v>0</v>
      </c>
      <c r="Z42" s="32">
        <f>Z41*2.5</f>
        <v>0</v>
      </c>
      <c r="AA42" s="21">
        <f>AA41*0.5</f>
        <v>0</v>
      </c>
      <c r="AB42" s="50">
        <f>AB41*(1.25*2)</f>
        <v>0</v>
      </c>
      <c r="AC42" s="52">
        <f>SUMIF(F40,"L",AD42)+SUMIF(F40,"M",AE42)+SUMIF(F40,"D",AE42)+SUMIF(F40,"S",AG42)+SUMIF(F40,"E",AF42)</f>
        <v>0</v>
      </c>
      <c r="AD42" s="23">
        <f>AD41</f>
        <v>0</v>
      </c>
      <c r="AE42" s="32">
        <f>AE41*1.5</f>
        <v>0</v>
      </c>
      <c r="AF42" s="35">
        <f>AF41*0.5</f>
        <v>0</v>
      </c>
      <c r="AG42" s="50">
        <f>AG41*(1.25*1)</f>
        <v>0</v>
      </c>
      <c r="AH42" s="26" t="s">
        <v>25</v>
      </c>
      <c r="AI42" s="23" t="s">
        <v>25</v>
      </c>
      <c r="AJ42" s="23" t="s">
        <v>25</v>
      </c>
      <c r="AK42" s="27" t="s">
        <v>25</v>
      </c>
      <c r="AL42" s="27" t="s">
        <v>25</v>
      </c>
      <c r="AM42" s="56"/>
    </row>
    <row r="43" spans="1:39" ht="15.75" thickBot="1" x14ac:dyDescent="0.3"/>
    <row r="44" spans="1:39" ht="15.75" thickBot="1" x14ac:dyDescent="0.3">
      <c r="B44" s="128" t="s">
        <v>34</v>
      </c>
      <c r="C44" s="129"/>
      <c r="D44" s="129"/>
      <c r="E44" s="130"/>
    </row>
    <row r="45" spans="1:39" ht="15.75" thickBot="1" x14ac:dyDescent="0.3">
      <c r="B45" s="60" t="s">
        <v>35</v>
      </c>
      <c r="C45" s="61" t="s">
        <v>32</v>
      </c>
      <c r="D45" s="126" t="s">
        <v>33</v>
      </c>
      <c r="E45" s="127"/>
    </row>
    <row r="46" spans="1:39" ht="30" x14ac:dyDescent="0.25">
      <c r="B46" s="63" t="s">
        <v>57</v>
      </c>
      <c r="C46" s="73">
        <f>SUMIF(F13:F40,"L",I14:I42)+SUMIF(F13:F40,"L",X14:X42)</f>
        <v>0</v>
      </c>
      <c r="D46" s="131">
        <f>C46*2</f>
        <v>0</v>
      </c>
      <c r="E46" s="131"/>
    </row>
    <row r="47" spans="1:39" ht="30" x14ac:dyDescent="0.25">
      <c r="B47" s="79" t="s">
        <v>58</v>
      </c>
      <c r="C47" s="80">
        <f>SUMIF(F13:F40,"L",N14:N42)+SUMIF(F13:F40,"L",AC14:AC42)</f>
        <v>0</v>
      </c>
      <c r="D47" s="122">
        <f>C47</f>
        <v>0</v>
      </c>
      <c r="E47" s="122"/>
    </row>
    <row r="48" spans="1:39" s="57" customFormat="1" ht="30" x14ac:dyDescent="0.25">
      <c r="B48" s="74" t="s">
        <v>59</v>
      </c>
      <c r="C48" s="75">
        <f>SUMIF(F13:F40,"S",I14:I42)+SUMIF(F13:F40,"S",X14:X42)</f>
        <v>0</v>
      </c>
      <c r="D48" s="133">
        <f>C48*2.5</f>
        <v>0</v>
      </c>
      <c r="E48" s="133"/>
    </row>
    <row r="49" spans="1:39" s="57" customFormat="1" ht="30" x14ac:dyDescent="0.25">
      <c r="B49" s="79" t="s">
        <v>60</v>
      </c>
      <c r="C49" s="80">
        <f>SUMIF(F13:F40,"S",N14:N42)+SUMIF(F13:F40,"S",AC14:AC42)</f>
        <v>0</v>
      </c>
      <c r="D49" s="122">
        <f>C49*1.25</f>
        <v>0</v>
      </c>
      <c r="E49" s="122"/>
    </row>
    <row r="50" spans="1:39" ht="20.25" x14ac:dyDescent="0.25">
      <c r="B50" s="64" t="s">
        <v>27</v>
      </c>
      <c r="C50" s="76">
        <f>SUMIF(F13:F40,"M",I14:I42)+SUMIF(F13:F40,"M",X14:X42)</f>
        <v>0</v>
      </c>
      <c r="D50" s="132">
        <f>C50*2.5</f>
        <v>0</v>
      </c>
      <c r="E50" s="132"/>
    </row>
    <row r="51" spans="1:39" ht="20.25" x14ac:dyDescent="0.25">
      <c r="B51" s="79" t="s">
        <v>28</v>
      </c>
      <c r="C51" s="80">
        <f>SUMIF(F13:F40,"M",N14:N42)+SUMIF(F13:F40,"M",AC14:AC42)</f>
        <v>0</v>
      </c>
      <c r="D51" s="122">
        <f>C51*1.5</f>
        <v>0</v>
      </c>
      <c r="E51" s="122"/>
    </row>
    <row r="52" spans="1:39" ht="20.25" x14ac:dyDescent="0.25">
      <c r="B52" s="65" t="s">
        <v>29</v>
      </c>
      <c r="C52" s="77">
        <f>SUMIF(F13:F40,"D",I14:I42)+SUMIF(F13:F40,"D",X14:X42)</f>
        <v>0</v>
      </c>
      <c r="D52" s="123">
        <f>C52*2.5</f>
        <v>0</v>
      </c>
      <c r="E52" s="123"/>
    </row>
    <row r="53" spans="1:39" ht="20.25" x14ac:dyDescent="0.25">
      <c r="B53" s="79" t="s">
        <v>30</v>
      </c>
      <c r="C53" s="80">
        <f>SUMIF(F13:F40,"D",N14:N42)+SUMIF(F13:F40,"D",AC14:AC42)</f>
        <v>0</v>
      </c>
      <c r="D53" s="122">
        <f>C53*1.5</f>
        <v>0</v>
      </c>
      <c r="E53" s="122"/>
    </row>
    <row r="54" spans="1:39" ht="30" x14ac:dyDescent="0.25">
      <c r="B54" s="66" t="s">
        <v>31</v>
      </c>
      <c r="C54" s="78">
        <f>SUMIF(F13:F40,"R",I14:I42)+SUMIF(F13:F40,"R",X14:X42)</f>
        <v>0</v>
      </c>
      <c r="D54" s="124">
        <f>C54*0.5</f>
        <v>0</v>
      </c>
      <c r="E54" s="124"/>
    </row>
    <row r="55" spans="1:39" ht="30.75" thickBot="1" x14ac:dyDescent="0.3">
      <c r="B55" s="81" t="s">
        <v>72</v>
      </c>
      <c r="C55" s="82">
        <f>SUMIF(F13:F40,"E",N14:N42)+SUMIF(F13:F40,"E",AC14:AC42)</f>
        <v>0</v>
      </c>
      <c r="D55" s="125">
        <f>C55*0.5</f>
        <v>0</v>
      </c>
      <c r="E55" s="125"/>
    </row>
    <row r="56" spans="1:39" ht="23.25" thickBot="1" x14ac:dyDescent="0.3">
      <c r="B56" s="67" t="s">
        <v>1</v>
      </c>
      <c r="C56" s="62">
        <f>SUM(C46:C55)</f>
        <v>0</v>
      </c>
      <c r="D56" s="120">
        <f>SUM(D46:E55)</f>
        <v>0</v>
      </c>
      <c r="E56" s="121"/>
    </row>
    <row r="59" spans="1:39" s="57" customFormat="1" ht="27" x14ac:dyDescent="0.35">
      <c r="A59" s="95" t="s">
        <v>5</v>
      </c>
      <c r="B59" s="95"/>
      <c r="C59" s="95"/>
      <c r="D59" s="95"/>
      <c r="E59" s="95"/>
      <c r="F59" s="95"/>
      <c r="G59" s="95"/>
      <c r="H59" s="95"/>
      <c r="I59" s="9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row>
    <row r="60" spans="1:39" s="57" customFormat="1" ht="27" x14ac:dyDescent="0.35">
      <c r="A60" s="95" t="s">
        <v>65</v>
      </c>
      <c r="B60" s="95"/>
      <c r="C60" s="95"/>
      <c r="D60" s="95"/>
      <c r="E60" s="95"/>
      <c r="F60" s="95"/>
      <c r="G60" s="95"/>
      <c r="H60" s="95"/>
      <c r="I60" s="9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row>
    <row r="61" spans="1:39" s="57" customFormat="1" ht="27" x14ac:dyDescent="0.25">
      <c r="A61" s="96" t="s">
        <v>61</v>
      </c>
      <c r="B61" s="96"/>
      <c r="C61" s="96"/>
      <c r="D61" s="96"/>
      <c r="E61" s="96"/>
      <c r="F61" s="96"/>
      <c r="G61" s="96"/>
      <c r="H61" s="96"/>
      <c r="I61" s="9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row>
    <row r="62" spans="1:39" s="57" customFormat="1" ht="18.75" x14ac:dyDescent="0.3">
      <c r="A62" s="5" t="s">
        <v>37</v>
      </c>
      <c r="B62" s="6"/>
      <c r="C62" s="6"/>
      <c r="D62" s="6"/>
      <c r="E62" s="6"/>
      <c r="F62" s="6"/>
      <c r="G62" s="7"/>
      <c r="H62" s="6"/>
      <c r="I62" s="6"/>
      <c r="J62" s="6"/>
      <c r="K62" s="6"/>
      <c r="L62" s="6"/>
      <c r="M62" s="6"/>
      <c r="N62" s="6"/>
      <c r="O62" s="6"/>
      <c r="P62" s="6"/>
      <c r="Q62" s="6"/>
      <c r="R62" s="6"/>
      <c r="S62" s="6"/>
      <c r="T62" s="6"/>
      <c r="U62" s="6"/>
      <c r="V62" s="6"/>
      <c r="W62" s="6"/>
      <c r="X62" s="6"/>
      <c r="Y62" s="6"/>
      <c r="Z62" s="6"/>
      <c r="AA62" s="6"/>
      <c r="AB62" s="6"/>
      <c r="AC62" s="8"/>
      <c r="AD62" s="8"/>
      <c r="AE62" s="8"/>
      <c r="AF62" s="8"/>
      <c r="AG62" s="8"/>
      <c r="AH62" s="8"/>
      <c r="AI62" s="8"/>
      <c r="AJ62" s="8"/>
      <c r="AK62" s="8"/>
      <c r="AL62" s="8"/>
      <c r="AM62" s="8"/>
    </row>
    <row r="63" spans="1:39" s="57" customFormat="1" ht="18.75" x14ac:dyDescent="0.3">
      <c r="A63" s="5" t="s">
        <v>38</v>
      </c>
      <c r="B63" s="6"/>
      <c r="C63" s="6"/>
      <c r="D63" s="6"/>
      <c r="E63" s="6"/>
      <c r="F63" s="6"/>
      <c r="G63" s="7"/>
      <c r="H63" s="6"/>
      <c r="I63" s="6"/>
      <c r="J63" s="6"/>
      <c r="K63" s="6"/>
      <c r="L63" s="6"/>
      <c r="M63" s="6"/>
      <c r="N63" s="6"/>
      <c r="O63" s="6"/>
      <c r="P63" s="6"/>
      <c r="Q63" s="6"/>
      <c r="R63" s="6"/>
      <c r="S63" s="6"/>
      <c r="T63" s="6"/>
      <c r="U63" s="6"/>
      <c r="V63" s="6"/>
      <c r="W63" s="6"/>
      <c r="X63" s="6"/>
      <c r="Y63" s="6"/>
      <c r="Z63" s="6"/>
      <c r="AA63" s="6"/>
      <c r="AB63" s="6"/>
      <c r="AC63" s="8"/>
      <c r="AD63" s="8"/>
      <c r="AE63" s="8"/>
      <c r="AF63" s="8"/>
      <c r="AG63" s="8"/>
      <c r="AH63" s="8"/>
      <c r="AI63" s="8"/>
      <c r="AJ63" s="8"/>
      <c r="AK63" s="8"/>
      <c r="AL63" s="8"/>
      <c r="AM63" s="8"/>
    </row>
    <row r="64" spans="1:39" s="57" customFormat="1" ht="18.75" x14ac:dyDescent="0.3">
      <c r="A64" s="9" t="s">
        <v>39</v>
      </c>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row>
    <row r="65" spans="1:39" s="57" customFormat="1" x14ac:dyDescent="0.25">
      <c r="A65" s="59"/>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row>
    <row r="66" spans="1:39" x14ac:dyDescent="0.25">
      <c r="A66" s="57"/>
      <c r="B66" s="57"/>
      <c r="C66" s="57"/>
      <c r="D66" s="57"/>
      <c r="F66" s="57"/>
      <c r="G66" s="57"/>
      <c r="H66" s="57"/>
      <c r="I66" s="57"/>
    </row>
    <row r="67" spans="1:39" s="57" customFormat="1" ht="32.25" customHeight="1" x14ac:dyDescent="0.25">
      <c r="A67" s="98" t="s">
        <v>0</v>
      </c>
      <c r="B67" s="99" t="s">
        <v>66</v>
      </c>
      <c r="C67" s="99" t="s">
        <v>67</v>
      </c>
      <c r="D67" s="103" t="s">
        <v>68</v>
      </c>
      <c r="E67" s="97" t="s">
        <v>69</v>
      </c>
      <c r="F67" s="105" t="s">
        <v>71</v>
      </c>
      <c r="G67" s="106"/>
      <c r="H67" s="106"/>
      <c r="I67" s="107"/>
      <c r="J67" s="104" t="s">
        <v>24</v>
      </c>
    </row>
    <row r="68" spans="1:39" s="57" customFormat="1" ht="31.5" customHeight="1" x14ac:dyDescent="0.25">
      <c r="A68" s="98"/>
      <c r="B68" s="100"/>
      <c r="C68" s="101"/>
      <c r="D68" s="103"/>
      <c r="E68" s="97"/>
      <c r="F68" s="114" t="s">
        <v>2</v>
      </c>
      <c r="G68" s="116"/>
      <c r="H68" s="114" t="s">
        <v>3</v>
      </c>
      <c r="I68" s="116"/>
      <c r="J68" s="104"/>
    </row>
    <row r="69" spans="1:39" s="57" customFormat="1" ht="97.5" customHeight="1" x14ac:dyDescent="0.25">
      <c r="A69" s="98"/>
      <c r="B69" s="100"/>
      <c r="C69" s="101"/>
      <c r="D69" s="103"/>
      <c r="E69" s="97"/>
      <c r="F69" s="84" t="s">
        <v>19</v>
      </c>
      <c r="G69" s="43" t="s">
        <v>36</v>
      </c>
      <c r="H69" s="84" t="s">
        <v>19</v>
      </c>
      <c r="I69" s="43" t="s">
        <v>36</v>
      </c>
      <c r="J69" s="104"/>
    </row>
    <row r="70" spans="1:39" s="57" customFormat="1" ht="21" thickBot="1" x14ac:dyDescent="0.3">
      <c r="A70" s="19">
        <v>1</v>
      </c>
      <c r="B70" s="89"/>
      <c r="C70" s="88"/>
      <c r="D70" s="87"/>
      <c r="E70" s="87"/>
      <c r="F70" s="13">
        <v>0.5</v>
      </c>
      <c r="G70" s="87"/>
      <c r="H70" s="13">
        <v>0.5</v>
      </c>
      <c r="I70" s="87"/>
      <c r="J70" s="44"/>
    </row>
    <row r="71" spans="1:39" s="57" customFormat="1" ht="16.5" thickBot="1" x14ac:dyDescent="0.3">
      <c r="A71" s="10"/>
      <c r="B71" s="90"/>
      <c r="C71" s="90"/>
      <c r="D71" s="91" t="s">
        <v>10</v>
      </c>
      <c r="E71" s="91"/>
      <c r="F71" s="51">
        <f>(F70*G70)*14</f>
        <v>0</v>
      </c>
      <c r="G71" s="25" t="s">
        <v>25</v>
      </c>
      <c r="H71" s="51">
        <f>(H70*I70)*14</f>
        <v>0</v>
      </c>
      <c r="I71" s="25" t="s">
        <v>25</v>
      </c>
      <c r="J71" s="54"/>
    </row>
    <row r="72" spans="1:39" s="57" customFormat="1" ht="15.75" x14ac:dyDescent="0.25">
      <c r="A72" s="10"/>
      <c r="B72" s="90" t="s">
        <v>70</v>
      </c>
      <c r="C72" s="90"/>
      <c r="D72" s="91" t="s">
        <v>10</v>
      </c>
      <c r="E72" s="91"/>
      <c r="F72" s="92">
        <f>F71+H71</f>
        <v>0</v>
      </c>
      <c r="G72" s="93"/>
      <c r="H72" s="93"/>
      <c r="I72" s="94"/>
      <c r="J72" s="54"/>
    </row>
    <row r="73" spans="1:39" s="57" customFormat="1" ht="21" thickBot="1" x14ac:dyDescent="0.3">
      <c r="A73" s="19">
        <v>2</v>
      </c>
      <c r="B73" s="89"/>
      <c r="C73" s="88"/>
      <c r="D73" s="87"/>
      <c r="E73" s="87"/>
      <c r="F73" s="13">
        <v>0.5</v>
      </c>
      <c r="G73" s="87"/>
      <c r="H73" s="13">
        <v>0.5</v>
      </c>
      <c r="I73" s="87"/>
      <c r="J73" s="44"/>
    </row>
    <row r="74" spans="1:39" s="57" customFormat="1" ht="16.5" thickBot="1" x14ac:dyDescent="0.3">
      <c r="A74" s="10"/>
      <c r="B74" s="90"/>
      <c r="C74" s="90"/>
      <c r="D74" s="91" t="s">
        <v>10</v>
      </c>
      <c r="E74" s="91"/>
      <c r="F74" s="51">
        <f>(F73*G73)*14</f>
        <v>0</v>
      </c>
      <c r="G74" s="25" t="s">
        <v>25</v>
      </c>
      <c r="H74" s="51">
        <f>(H73*I73)*14</f>
        <v>0</v>
      </c>
      <c r="I74" s="25" t="s">
        <v>25</v>
      </c>
      <c r="J74" s="54"/>
    </row>
    <row r="75" spans="1:39" s="57" customFormat="1" ht="15.75" x14ac:dyDescent="0.25">
      <c r="A75" s="10"/>
      <c r="B75" s="90" t="s">
        <v>70</v>
      </c>
      <c r="C75" s="90"/>
      <c r="D75" s="91" t="s">
        <v>10</v>
      </c>
      <c r="E75" s="91"/>
      <c r="F75" s="92">
        <f>F74+H74</f>
        <v>0</v>
      </c>
      <c r="G75" s="93"/>
      <c r="H75" s="93"/>
      <c r="I75" s="94"/>
      <c r="J75" s="54"/>
    </row>
    <row r="76" spans="1:39" s="57" customFormat="1" ht="21" thickBot="1" x14ac:dyDescent="0.3">
      <c r="A76" s="19">
        <v>3</v>
      </c>
      <c r="B76" s="89"/>
      <c r="C76" s="88"/>
      <c r="D76" s="87"/>
      <c r="E76" s="87"/>
      <c r="F76" s="13">
        <v>0.5</v>
      </c>
      <c r="G76" s="87"/>
      <c r="H76" s="13">
        <v>0.5</v>
      </c>
      <c r="I76" s="87"/>
      <c r="J76" s="44"/>
    </row>
    <row r="77" spans="1:39" s="57" customFormat="1" ht="16.5" thickBot="1" x14ac:dyDescent="0.3">
      <c r="A77" s="10"/>
      <c r="B77" s="90"/>
      <c r="C77" s="90"/>
      <c r="D77" s="91" t="s">
        <v>10</v>
      </c>
      <c r="E77" s="91"/>
      <c r="F77" s="51">
        <f>(F76*G76)*14</f>
        <v>0</v>
      </c>
      <c r="G77" s="25" t="s">
        <v>25</v>
      </c>
      <c r="H77" s="51">
        <f>(H76*I76)*14</f>
        <v>0</v>
      </c>
      <c r="I77" s="25" t="s">
        <v>25</v>
      </c>
      <c r="J77" s="54"/>
    </row>
    <row r="78" spans="1:39" s="57" customFormat="1" ht="15.75" x14ac:dyDescent="0.25">
      <c r="A78" s="10"/>
      <c r="B78" s="90" t="s">
        <v>70</v>
      </c>
      <c r="C78" s="90"/>
      <c r="D78" s="91" t="s">
        <v>10</v>
      </c>
      <c r="E78" s="91"/>
      <c r="F78" s="92">
        <f>F77+H77</f>
        <v>0</v>
      </c>
      <c r="G78" s="93"/>
      <c r="H78" s="93"/>
      <c r="I78" s="94"/>
      <c r="J78" s="54"/>
    </row>
  </sheetData>
  <sheetProtection algorithmName="SHA-512" hashValue="4N0Pl5nlJke8kKJSZCfwi2MHTfdxilXE3qUpFeNPS5Ubel8CHW1FVk/tLLBPrElohqxEvEtEmKzhCMYqg7fl/g==" saltValue="Av7/adnbEY4FPG4gBiP3qQ==" spinCount="100000" sheet="1" objects="1" scenarios="1"/>
  <mergeCells count="77">
    <mergeCell ref="B75:C75"/>
    <mergeCell ref="D75:E75"/>
    <mergeCell ref="F75:I75"/>
    <mergeCell ref="B74:C74"/>
    <mergeCell ref="D74:E74"/>
    <mergeCell ref="A59:I59"/>
    <mergeCell ref="A60:I60"/>
    <mergeCell ref="A61:I61"/>
    <mergeCell ref="A67:A69"/>
    <mergeCell ref="J67:J69"/>
    <mergeCell ref="F68:G68"/>
    <mergeCell ref="H68:I68"/>
    <mergeCell ref="B72:C72"/>
    <mergeCell ref="D72:E72"/>
    <mergeCell ref="B67:B69"/>
    <mergeCell ref="C67:C69"/>
    <mergeCell ref="D67:D69"/>
    <mergeCell ref="E67:E69"/>
    <mergeCell ref="F67:I67"/>
    <mergeCell ref="B71:C71"/>
    <mergeCell ref="D71:E71"/>
    <mergeCell ref="F72:I72"/>
    <mergeCell ref="D45:E45"/>
    <mergeCell ref="B44:E44"/>
    <mergeCell ref="D46:E46"/>
    <mergeCell ref="D47:E47"/>
    <mergeCell ref="D50:E50"/>
    <mergeCell ref="D48:E48"/>
    <mergeCell ref="D49:E49"/>
    <mergeCell ref="D56:E56"/>
    <mergeCell ref="D51:E51"/>
    <mergeCell ref="D52:E52"/>
    <mergeCell ref="D53:E53"/>
    <mergeCell ref="D54:E54"/>
    <mergeCell ref="D55:E55"/>
    <mergeCell ref="G38:H38"/>
    <mergeCell ref="I10:W10"/>
    <mergeCell ref="X10:AL10"/>
    <mergeCell ref="G41:H41"/>
    <mergeCell ref="T12:W12"/>
    <mergeCell ref="AI12:AL12"/>
    <mergeCell ref="G32:H32"/>
    <mergeCell ref="G33:H33"/>
    <mergeCell ref="G35:H35"/>
    <mergeCell ref="G42:H42"/>
    <mergeCell ref="G39:H39"/>
    <mergeCell ref="G30:H30"/>
    <mergeCell ref="G36:H36"/>
    <mergeCell ref="E9:E11"/>
    <mergeCell ref="G17:H17"/>
    <mergeCell ref="G18:H18"/>
    <mergeCell ref="G27:H27"/>
    <mergeCell ref="G14:H14"/>
    <mergeCell ref="G15:H15"/>
    <mergeCell ref="G26:H26"/>
    <mergeCell ref="G29:H29"/>
    <mergeCell ref="G23:H23"/>
    <mergeCell ref="G24:H24"/>
    <mergeCell ref="G20:H20"/>
    <mergeCell ref="G21:H21"/>
    <mergeCell ref="A2:AM2"/>
    <mergeCell ref="A3:AM3"/>
    <mergeCell ref="A4:AM4"/>
    <mergeCell ref="H9:H11"/>
    <mergeCell ref="A9:A11"/>
    <mergeCell ref="B9:B11"/>
    <mergeCell ref="C9:C11"/>
    <mergeCell ref="D9:D11"/>
    <mergeCell ref="F9:F11"/>
    <mergeCell ref="G9:G11"/>
    <mergeCell ref="AM9:AM11"/>
    <mergeCell ref="I9:AL9"/>
    <mergeCell ref="B77:C77"/>
    <mergeCell ref="D77:E77"/>
    <mergeCell ref="B78:C78"/>
    <mergeCell ref="D78:E78"/>
    <mergeCell ref="F78:I78"/>
  </mergeCells>
  <pageMargins left="0.17" right="0.17" top="0.51" bottom="0.3" header="0.3" footer="0.3"/>
  <pageSetup paperSize="9" scale="40" fitToHeight="0" orientation="landscape" r:id="rId1"/>
  <rowBreaks count="1" manualBreakCount="1">
    <brk id="58" max="16383" man="1"/>
  </rowBreaks>
  <ignoredErrors>
    <ignoredError sqref="D51:D52 D4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Subdiviziunea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PC</cp:lastModifiedBy>
  <cp:lastPrinted>2025-01-21T13:00:52Z</cp:lastPrinted>
  <dcterms:created xsi:type="dcterms:W3CDTF">2018-10-03T09:33:51Z</dcterms:created>
  <dcterms:modified xsi:type="dcterms:W3CDTF">2025-05-07T05:09:27Z</dcterms:modified>
</cp:coreProperties>
</file>